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0 Ввод - по регионам и месяцам\2023\"/>
    </mc:Choice>
  </mc:AlternateContent>
  <xr:revisionPtr revIDLastSave="0" documentId="13_ncr:1_{05DF7CE5-8927-41EF-87D7-12718041E6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4" i="1" l="1"/>
  <c r="C4" i="1"/>
  <c r="D4" i="1"/>
  <c r="B5" i="1"/>
  <c r="C5" i="1"/>
  <c r="D5" i="1"/>
  <c r="B6" i="1"/>
  <c r="D6" i="1" s="1"/>
  <c r="C6" i="1"/>
  <c r="B7" i="1"/>
  <c r="D7" i="1" s="1"/>
  <c r="C7" i="1"/>
  <c r="B8" i="1"/>
  <c r="D8" i="1" s="1"/>
  <c r="C8" i="1"/>
  <c r="B9" i="1"/>
  <c r="C9" i="1"/>
  <c r="D9" i="1"/>
  <c r="B10" i="1"/>
  <c r="D10" i="1" s="1"/>
  <c r="C10" i="1"/>
  <c r="B11" i="1"/>
  <c r="D11" i="1" s="1"/>
  <c r="C11" i="1"/>
  <c r="B12" i="1"/>
  <c r="C12" i="1"/>
  <c r="D12" i="1"/>
  <c r="B13" i="1"/>
  <c r="C13" i="1"/>
  <c r="D13" i="1"/>
  <c r="B14" i="1"/>
  <c r="D14" i="1" s="1"/>
  <c r="C14" i="1"/>
  <c r="B15" i="1"/>
  <c r="D15" i="1" s="1"/>
  <c r="C15" i="1"/>
  <c r="B16" i="1"/>
  <c r="C16" i="1"/>
  <c r="D16" i="1"/>
  <c r="B17" i="1"/>
  <c r="C17" i="1"/>
  <c r="D17" i="1"/>
  <c r="B18" i="1"/>
  <c r="D18" i="1" s="1"/>
  <c r="C18" i="1"/>
  <c r="B19" i="1"/>
  <c r="D19" i="1" s="1"/>
  <c r="C19" i="1"/>
  <c r="B20" i="1"/>
  <c r="C20" i="1"/>
  <c r="D20" i="1"/>
  <c r="B21" i="1"/>
  <c r="C21" i="1"/>
  <c r="D21" i="1"/>
  <c r="B22" i="1"/>
  <c r="D22" i="1" s="1"/>
  <c r="C22" i="1"/>
  <c r="B23" i="1"/>
  <c r="D23" i="1" s="1"/>
  <c r="C23" i="1"/>
  <c r="B24" i="1"/>
  <c r="C24" i="1"/>
  <c r="D24" i="1"/>
  <c r="B25" i="1"/>
  <c r="C25" i="1"/>
  <c r="D25" i="1"/>
  <c r="B26" i="1"/>
  <c r="D26" i="1" s="1"/>
  <c r="C26" i="1"/>
  <c r="B27" i="1"/>
  <c r="D27" i="1" s="1"/>
  <c r="C27" i="1"/>
  <c r="B28" i="1"/>
  <c r="C28" i="1"/>
  <c r="D28" i="1"/>
  <c r="B29" i="1"/>
  <c r="C29" i="1"/>
  <c r="D29" i="1"/>
  <c r="B30" i="1"/>
  <c r="D30" i="1" s="1"/>
  <c r="C30" i="1"/>
  <c r="B31" i="1"/>
  <c r="D31" i="1" s="1"/>
  <c r="C31" i="1"/>
  <c r="B32" i="1"/>
  <c r="C32" i="1"/>
  <c r="D32" i="1"/>
  <c r="B33" i="1"/>
  <c r="C33" i="1"/>
  <c r="D33" i="1"/>
  <c r="B34" i="1"/>
  <c r="D34" i="1" s="1"/>
  <c r="C34" i="1"/>
  <c r="B35" i="1"/>
  <c r="D35" i="1" s="1"/>
  <c r="C35" i="1"/>
  <c r="B36" i="1"/>
  <c r="C36" i="1"/>
  <c r="D36" i="1"/>
  <c r="B37" i="1"/>
  <c r="C37" i="1"/>
  <c r="D37" i="1"/>
  <c r="B38" i="1"/>
  <c r="D38" i="1" s="1"/>
  <c r="C38" i="1"/>
  <c r="B39" i="1"/>
  <c r="D39" i="1" s="1"/>
  <c r="C39" i="1"/>
  <c r="B40" i="1"/>
  <c r="C40" i="1"/>
  <c r="D40" i="1"/>
  <c r="B41" i="1"/>
  <c r="C41" i="1"/>
  <c r="D41" i="1"/>
  <c r="B42" i="1"/>
  <c r="D42" i="1" s="1"/>
  <c r="C42" i="1"/>
  <c r="B43" i="1"/>
  <c r="D43" i="1" s="1"/>
  <c r="C43" i="1"/>
  <c r="B44" i="1"/>
  <c r="C44" i="1"/>
  <c r="D44" i="1"/>
  <c r="B45" i="1"/>
  <c r="C45" i="1"/>
  <c r="D45" i="1"/>
  <c r="B46" i="1"/>
  <c r="D46" i="1" s="1"/>
  <c r="C46" i="1"/>
  <c r="B47" i="1"/>
  <c r="D47" i="1" s="1"/>
  <c r="C47" i="1"/>
  <c r="B48" i="1"/>
  <c r="C48" i="1"/>
  <c r="D48" i="1"/>
  <c r="B49" i="1"/>
  <c r="C49" i="1"/>
  <c r="D49" i="1"/>
  <c r="B50" i="1"/>
  <c r="D50" i="1" s="1"/>
  <c r="C50" i="1"/>
  <c r="B51" i="1"/>
  <c r="D51" i="1" s="1"/>
  <c r="C51" i="1"/>
  <c r="B52" i="1"/>
  <c r="C52" i="1"/>
  <c r="D52" i="1"/>
  <c r="B53" i="1"/>
  <c r="C53" i="1"/>
  <c r="D53" i="1"/>
  <c r="B54" i="1"/>
  <c r="D54" i="1" s="1"/>
  <c r="C54" i="1"/>
  <c r="B55" i="1"/>
  <c r="D55" i="1" s="1"/>
  <c r="C55" i="1"/>
  <c r="B56" i="1"/>
  <c r="C56" i="1"/>
  <c r="D56" i="1"/>
  <c r="B57" i="1"/>
  <c r="C57" i="1"/>
  <c r="D57" i="1"/>
  <c r="B58" i="1"/>
  <c r="D58" i="1" s="1"/>
  <c r="C58" i="1"/>
  <c r="B59" i="1"/>
  <c r="D59" i="1" s="1"/>
  <c r="C59" i="1"/>
  <c r="B60" i="1"/>
  <c r="C60" i="1"/>
  <c r="D60" i="1"/>
  <c r="B61" i="1"/>
  <c r="C61" i="1"/>
  <c r="D61" i="1"/>
  <c r="B62" i="1"/>
  <c r="D62" i="1" s="1"/>
  <c r="C62" i="1"/>
  <c r="B63" i="1"/>
  <c r="D63" i="1" s="1"/>
  <c r="C63" i="1"/>
  <c r="B64" i="1"/>
  <c r="C64" i="1"/>
  <c r="D64" i="1"/>
  <c r="B65" i="1"/>
  <c r="C65" i="1"/>
  <c r="D65" i="1"/>
  <c r="B66" i="1"/>
  <c r="D66" i="1" s="1"/>
  <c r="C66" i="1"/>
  <c r="B67" i="1"/>
  <c r="D67" i="1" s="1"/>
  <c r="C67" i="1"/>
  <c r="B68" i="1"/>
  <c r="C68" i="1"/>
  <c r="D68" i="1"/>
  <c r="O94" i="1"/>
  <c r="O83" i="1"/>
  <c r="O78" i="1"/>
  <c r="O75" i="1"/>
  <c r="O54" i="1"/>
  <c r="O46" i="1"/>
  <c r="O37" i="1"/>
  <c r="O27" i="1"/>
  <c r="O24" i="1" s="1"/>
  <c r="M25" i="1"/>
  <c r="M26" i="1"/>
  <c r="M28" i="1"/>
  <c r="M29" i="1"/>
  <c r="M30" i="1"/>
  <c r="M31" i="1"/>
  <c r="M32" i="1"/>
  <c r="M33" i="1"/>
  <c r="M34" i="1"/>
  <c r="M35" i="1"/>
  <c r="M36" i="1"/>
  <c r="O5" i="1"/>
  <c r="M27" i="1" l="1"/>
  <c r="M24" i="1" s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E36" i="1"/>
  <c r="E49" i="1" l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</calcChain>
</file>

<file path=xl/sharedStrings.xml><?xml version="1.0" encoding="utf-8"?>
<sst xmlns="http://schemas.openxmlformats.org/spreadsheetml/2006/main" count="307" uniqueCount="281">
  <si>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</si>
  <si>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</si>
  <si>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</si>
  <si>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</si>
  <si>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</si>
  <si>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</si>
  <si>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</si>
  <si>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</si>
  <si>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</si>
  <si>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</si>
  <si>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</si>
  <si>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</si>
  <si>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</si>
  <si>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</si>
  <si>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</si>
  <si>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</si>
  <si>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</si>
  <si>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</si>
  <si>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</si>
  <si>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</si>
  <si>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</si>
  <si>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</si>
  <si>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</si>
  <si>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</si>
  <si>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</si>
  <si>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</si>
  <si>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</si>
  <si>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</si>
  <si>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</si>
  <si>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</si>
  <si>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</si>
  <si>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</si>
  <si>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</si>
  <si>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</si>
  <si>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</si>
  <si>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</si>
  <si>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</si>
  <si>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</si>
  <si>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</si>
  <si>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</si>
  <si>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</si>
  <si>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</si>
  <si>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</si>
  <si>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</si>
  <si>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</si>
  <si>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</si>
  <si>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</si>
  <si>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</si>
  <si>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</si>
  <si>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</si>
  <si>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</si>
  <si>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</si>
  <si>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</si>
  <si>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</si>
  <si>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</si>
  <si>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</si>
  <si>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</si>
  <si>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</si>
  <si>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</si>
  <si>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</si>
  <si>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</si>
  <si>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</si>
  <si>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</si>
  <si>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</si>
  <si>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</si>
  <si>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</si>
  <si>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</si>
  <si>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</si>
  <si>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</si>
  <si>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</si>
  <si>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</si>
  <si>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</si>
  <si>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</si>
  <si>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</si>
  <si>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</si>
  <si>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</si>
  <si>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</si>
  <si>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</si>
  <si>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</si>
  <si>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</si>
  <si>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</si>
  <si>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</si>
  <si>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</si>
  <si>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</si>
  <si>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</si>
  <si>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</si>
  <si>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</si>
  <si>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</si>
  <si>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</si>
  <si>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</si>
  <si>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</si>
  <si>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</si>
  <si>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</si>
  <si>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</si>
  <si>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</si>
  <si>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</si>
  <si>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</si>
  <si>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</si>
  <si>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</si>
  <si>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</si>
  <si>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</si>
  <si>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</si>
  <si>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</si>
  <si>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</si>
  <si>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</si>
  <si>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</si>
  <si>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</si>
  <si>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</si>
  <si>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</si>
  <si>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</si>
  <si>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</si>
  <si>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</si>
  <si>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</si>
  <si>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</si>
  <si>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</si>
  <si>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</si>
  <si>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</si>
  <si>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</si>
  <si>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</si>
  <si>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</si>
  <si>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</si>
  <si>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</si>
  <si>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</si>
  <si>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</si>
  <si>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</si>
  <si>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</si>
  <si>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</si>
  <si>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</si>
  <si>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</si>
  <si>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</si>
  <si>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</si>
  <si>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</si>
  <si>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</si>
  <si>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</si>
  <si>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</si>
  <si>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</si>
  <si>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</si>
  <si>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</si>
  <si>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</si>
  <si>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</si>
  <si>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</si>
  <si>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</si>
  <si>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</si>
  <si>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</si>
  <si>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</si>
  <si>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</si>
  <si>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</si>
  <si>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</si>
  <si>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</si>
  <si>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</si>
  <si>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</si>
  <si>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</si>
  <si>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</si>
  <si>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</si>
  <si>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</si>
  <si>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</si>
  <si>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</si>
  <si>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</si>
  <si>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</si>
  <si>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</si>
  <si>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</si>
  <si>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</si>
  <si>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</si>
  <si>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</si>
  <si>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</si>
  <si>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</si>
  <si>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</si>
  <si>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</si>
  <si>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</si>
  <si>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</si>
  <si>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</si>
  <si>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</si>
  <si>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</si>
  <si>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</si>
  <si>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</si>
  <si>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</si>
  <si>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</si>
  <si>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</si>
  <si>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</si>
  <si>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</si>
  <si>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</si>
  <si>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</si>
  <si>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</si>
  <si>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</si>
  <si>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</si>
  <si>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</si>
  <si>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</si>
  <si>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</si>
  <si>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</si>
  <si>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</si>
  <si>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</si>
  <si>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</si>
  <si>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</si>
  <si>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</si>
  <si>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</si>
  <si>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</si>
  <si>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</si>
  <si>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</si>
  <si>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</si>
  <si>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</si>
  <si>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</si>
  <si>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</si>
  <si>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</si>
  <si>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</si>
  <si>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</si>
  <si>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</si>
  <si>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</si>
  <si>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</si>
  <si>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</si>
  <si>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</si>
  <si>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</si>
  <si>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</si>
  <si>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</si>
  <si>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</si>
  <si>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</si>
  <si>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</si>
  <si>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</si>
  <si>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</si>
  <si>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</si>
  <si>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</si>
  <si>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</si>
  <si>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</si>
  <si>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</si>
  <si>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</si>
  <si>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</si>
  <si>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</si>
  <si>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</si>
  <si>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</si>
  <si>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</si>
  <si>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</si>
  <si>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</si>
  <si>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</si>
  <si>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</si>
  <si>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</si>
  <si>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</si>
  <si>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</si>
  <si>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</si>
  <si>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</si>
  <si>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</si>
  <si>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</si>
  <si>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</si>
  <si>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</si>
  <si>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</si>
  <si>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</si>
  <si>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</si>
  <si>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</si>
  <si>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</si>
  <si>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</si>
  <si>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</si>
  <si>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</si>
  <si>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</si>
  <si>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</si>
  <si>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</si>
  <si>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</si>
  <si>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</si>
  <si>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</si>
  <si>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</si>
  <si>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</si>
  <si>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</si>
  <si>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</si>
  <si>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</si>
  <si>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</si>
  <si>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</si>
  <si>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</si>
  <si>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</si>
  <si>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</si>
  <si>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</si>
  <si>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</si>
  <si>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</si>
  <si>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</si>
  <si>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</si>
  <si>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</si>
  <si>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</si>
  <si>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</si>
  <si>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</si>
  <si>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НП от 23.09.22</t>
  </si>
  <si>
    <t>Числ. насел. на 01.01.2022</t>
  </si>
  <si>
    <t>Ввод по Нацпроекту (ФП "Жильё") в 2023 году</t>
  </si>
  <si>
    <t xml:space="preserve"> % к 2022</t>
  </si>
  <si>
    <t>Еврейская А Обл.</t>
  </si>
  <si>
    <t>Жилищное строительство за январь-декабрь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</si>
</sst>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3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3"/>
      <color rgb="FF00009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9" fontId="13" fillId="0" borderId="0" applyFont="0" applyFill="0" applyBorder="0" applyAlignment="0" applyProtection="0"/>
    <xf numFmtId="0" fontId="20" fillId="0" borderId="0"/>
    <xf numFmtId="0" fontId="21" fillId="0" borderId="0"/>
  </cellStyleXfs>
  <cellXfs count="13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vertical="center" wrapText="1"/>
    </xf>
    <xf numFmtId="167" fontId="3" fillId="0" borderId="11" xfId="3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vertical="center" wrapText="1"/>
    </xf>
    <xf numFmtId="167" fontId="3" fillId="0" borderId="14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7" fontId="2" fillId="0" borderId="10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7" fillId="2" borderId="20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 wrapText="1"/>
    </xf>
    <xf numFmtId="166" fontId="15" fillId="2" borderId="29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horizontal="right" vertical="center" wrapText="1"/>
    </xf>
    <xf numFmtId="166" fontId="15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5" fillId="2" borderId="33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5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0" xfId="3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horizontal="right" wrapText="1" indent="1"/>
    </xf>
    <xf numFmtId="164" fontId="22" fillId="0" borderId="0" xfId="0" applyNumberFormat="1" applyFont="1" applyAlignment="1">
      <alignment horizontal="right" wrapText="1" indent="2"/>
    </xf>
    <xf numFmtId="166" fontId="22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0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vertical="center"/>
    </xf>
    <xf numFmtId="166" fontId="15" fillId="2" borderId="17" xfId="0" applyNumberFormat="1" applyFont="1" applyFill="1" applyBorder="1" applyAlignment="1">
      <alignment horizontal="right" vertical="center" wrapText="1"/>
    </xf>
    <xf numFmtId="164" fontId="6" fillId="2" borderId="38" xfId="0" applyNumberFormat="1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5" xfId="0" applyFont="1" applyFill="1" applyBorder="1" applyAlignment="1">
      <alignment vertical="center" wrapText="1"/>
    </xf>
    <xf numFmtId="0" fontId="19" fillId="2" borderId="36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3" fillId="0" borderId="41" xfId="0" applyNumberFormat="1" applyFont="1" applyBorder="1" applyAlignment="1">
      <alignment vertical="center" wrapText="1"/>
    </xf>
    <xf numFmtId="168" fontId="24" fillId="0" borderId="42" xfId="0" applyNumberFormat="1" applyFont="1" applyBorder="1" applyAlignment="1">
      <alignment vertical="center" wrapText="1"/>
    </xf>
    <xf numFmtId="168" fontId="24" fillId="0" borderId="43" xfId="0" applyNumberFormat="1" applyFont="1" applyBorder="1" applyAlignment="1">
      <alignment vertical="center" wrapText="1"/>
    </xf>
    <xf numFmtId="167" fontId="3" fillId="0" borderId="18" xfId="3" applyNumberFormat="1" applyFont="1" applyBorder="1" applyAlignment="1">
      <alignment horizontal="right" vertical="center" wrapText="1"/>
    </xf>
    <xf numFmtId="168" fontId="23" fillId="0" borderId="44" xfId="0" applyNumberFormat="1" applyFont="1" applyBorder="1" applyAlignment="1">
      <alignment vertical="center" wrapText="1"/>
    </xf>
    <xf numFmtId="0" fontId="19" fillId="2" borderId="45" xfId="0" applyFont="1" applyFill="1" applyBorder="1" applyAlignment="1">
      <alignment vertical="center" wrapText="1"/>
    </xf>
    <xf numFmtId="0" fontId="19" fillId="2" borderId="46" xfId="0" applyFont="1" applyFill="1" applyBorder="1" applyAlignment="1">
      <alignment vertical="center" wrapText="1"/>
    </xf>
    <xf numFmtId="0" fontId="19" fillId="2" borderId="47" xfId="0" applyFont="1" applyFill="1" applyBorder="1" applyAlignment="1">
      <alignment vertical="center" wrapText="1"/>
    </xf>
    <xf numFmtId="166" fontId="15" fillId="2" borderId="44" xfId="0" applyNumberFormat="1" applyFont="1" applyFill="1" applyBorder="1" applyAlignment="1">
      <alignment horizontal="right" vertical="center" wrapText="1"/>
    </xf>
    <xf numFmtId="166" fontId="2" fillId="2" borderId="42" xfId="0" applyNumberFormat="1" applyFont="1" applyFill="1" applyBorder="1" applyAlignment="1">
      <alignment horizontal="right" vertical="center" wrapText="1"/>
    </xf>
    <xf numFmtId="166" fontId="2" fillId="2" borderId="43" xfId="0" applyNumberFormat="1" applyFont="1" applyFill="1" applyBorder="1" applyAlignment="1">
      <alignment horizontal="right" vertical="center" wrapText="1"/>
    </xf>
    <xf numFmtId="168" fontId="23" fillId="0" borderId="48" xfId="0" applyNumberFormat="1" applyFont="1" applyBorder="1" applyAlignment="1">
      <alignment vertical="center" wrapText="1"/>
    </xf>
    <xf numFmtId="0" fontId="25" fillId="2" borderId="31" xfId="0" applyFont="1" applyFill="1" applyBorder="1"/>
    <xf numFmtId="0" fontId="2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0" applyFont="1"/>
    <xf numFmtId="0" fontId="6" fillId="0" borderId="37" xfId="0" applyFont="1" applyBorder="1"/>
    <xf numFmtId="164" fontId="25" fillId="0" borderId="0" xfId="0" applyNumberFormat="1" applyFont="1" applyAlignment="1">
      <alignment horizontal="right" wrapText="1"/>
    </xf>
    <xf numFmtId="0" fontId="25" fillId="0" borderId="0" xfId="0" applyFont="1"/>
    <xf numFmtId="164" fontId="7" fillId="0" borderId="0" xfId="0" applyNumberFormat="1" applyFont="1" applyAlignment="1">
      <alignment horizontal="right" wrapText="1"/>
    </xf>
    <xf numFmtId="0" fontId="28" fillId="0" borderId="0" xfId="0" applyFont="1"/>
    <xf numFmtId="166" fontId="2" fillId="0" borderId="5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6" fontId="22" fillId="0" borderId="0" xfId="4" applyNumberFormat="1" applyFont="1" applyAlignment="1">
      <alignment horizontal="right"/>
    </xf>
    <xf numFmtId="166" fontId="6" fillId="0" borderId="0" xfId="4" applyNumberFormat="1" applyFont="1" applyAlignment="1">
      <alignment horizontal="right"/>
    </xf>
    <xf numFmtId="166" fontId="22" fillId="0" borderId="9" xfId="4" applyNumberFormat="1" applyFont="1" applyBorder="1" applyAlignment="1">
      <alignment horizontal="right"/>
    </xf>
    <xf numFmtId="166" fontId="22" fillId="0" borderId="49" xfId="4" applyNumberFormat="1" applyFont="1" applyBorder="1" applyAlignment="1">
      <alignment horizontal="right"/>
    </xf>
    <xf numFmtId="166" fontId="6" fillId="0" borderId="49" xfId="4" applyNumberFormat="1" applyFont="1" applyBorder="1" applyAlignment="1">
      <alignment horizontal="right"/>
    </xf>
    <xf numFmtId="166" fontId="6" fillId="0" borderId="50" xfId="4" applyNumberFormat="1" applyFont="1" applyBorder="1" applyAlignment="1">
      <alignment horizontal="right"/>
    </xf>
    <xf numFmtId="166" fontId="6" fillId="0" borderId="37" xfId="4" applyNumberFormat="1" applyFont="1" applyBorder="1" applyAlignment="1">
      <alignment horizontal="right"/>
    </xf>
    <xf numFmtId="167" fontId="8" fillId="0" borderId="19" xfId="3" applyNumberFormat="1" applyFont="1" applyBorder="1" applyAlignment="1">
      <alignment horizontal="right" vertical="center" wrapText="1"/>
    </xf>
    <xf numFmtId="167" fontId="2" fillId="3" borderId="19" xfId="3" applyNumberFormat="1" applyFont="1" applyFill="1" applyBorder="1" applyAlignment="1">
      <alignment horizontal="right" vertical="center" wrapText="1"/>
    </xf>
    <xf numFmtId="167" fontId="8" fillId="0" borderId="21" xfId="3" applyNumberFormat="1" applyFont="1" applyBorder="1" applyAlignment="1">
      <alignment horizontal="right" vertical="center" wrapText="1"/>
    </xf>
    <xf numFmtId="166" fontId="29" fillId="0" borderId="13" xfId="0" applyNumberFormat="1" applyFont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zoomScale="64" zoomScaleNormal="64" zoomScalePageLayoutView="75" workbookViewId="0">
      <selection activeCell="AB101" sqref="AB101"/>
    </sheetView>
  </sheetViews>
  <sheetFormatPr defaultRowHeight="15.75" x14ac:dyDescent="0.25"/>
  <cols>
    <col min="1" max="1" width="39.140625" customWidth="1"/>
    <col min="2" max="2" width="12.5703125" style="5" customWidth="1"/>
    <col min="3" max="3" width="8.42578125" style="5" customWidth="1"/>
    <col min="4" max="4" width="8.28515625" style="6" customWidth="1"/>
    <col min="5" max="5" width="11" customWidth="1"/>
    <col min="6" max="6" width="10.7109375" customWidth="1"/>
    <col min="7" max="7" width="48.7109375" style="108" hidden="1" customWidth="1"/>
    <col min="8" max="8" width="13.5703125" style="110" hidden="1" customWidth="1"/>
    <col min="9" max="9" width="10.5703125" style="110" hidden="1" customWidth="1"/>
    <col min="10" max="10" width="12" style="110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29" hidden="1" customWidth="1"/>
  </cols>
  <sheetData>
    <row r="1" spans="1:15" ht="18" customHeight="1" x14ac:dyDescent="0.25">
      <c r="A1" s="131" t="s">
        <v>280</v>
      </c>
      <c r="B1" s="131"/>
      <c r="C1" s="131"/>
      <c r="D1" s="131"/>
      <c r="E1" s="131"/>
      <c r="F1" s="131"/>
      <c r="G1" s="133" t="s">
        <v>183</v>
      </c>
      <c r="H1" s="134"/>
      <c r="I1" s="134"/>
      <c r="J1" s="134"/>
      <c r="K1" s="134"/>
      <c r="L1" s="134"/>
      <c r="M1" s="134"/>
      <c r="N1" s="134"/>
      <c r="O1" s="134"/>
    </row>
    <row r="2" spans="1:15" s="1" customFormat="1" ht="18" customHeight="1" thickBot="1" x14ac:dyDescent="0.3">
      <c r="E2"/>
      <c r="F2"/>
      <c r="G2" s="132" t="s">
        <v>96</v>
      </c>
      <c r="H2" s="132"/>
      <c r="I2" s="132"/>
      <c r="J2" s="132"/>
      <c r="K2" s="130" t="s">
        <v>276</v>
      </c>
      <c r="L2" s="130"/>
      <c r="M2" s="130" t="s">
        <v>277</v>
      </c>
      <c r="N2" s="130"/>
      <c r="O2" s="130"/>
    </row>
    <row r="3" spans="1:15" s="3" customFormat="1" ht="51" customHeight="1" thickBot="1" x14ac:dyDescent="0.3">
      <c r="A3" s="24" t="s">
        <v>94</v>
      </c>
      <c r="B3" s="24" t="s">
        <v>92</v>
      </c>
      <c r="C3" s="25" t="s">
        <v>278</v>
      </c>
      <c r="D3" s="26" t="s">
        <v>22</v>
      </c>
      <c r="E3" s="25" t="s">
        <v>181</v>
      </c>
      <c r="F3" s="25" t="s">
        <v>179</v>
      </c>
      <c r="G3" s="100"/>
      <c r="H3" s="41" t="s">
        <v>92</v>
      </c>
      <c r="I3" s="41" t="s">
        <v>278</v>
      </c>
      <c r="J3" s="77" t="s">
        <v>182</v>
      </c>
      <c r="K3" s="40" t="s">
        <v>184</v>
      </c>
      <c r="L3" s="41" t="s">
        <v>185</v>
      </c>
      <c r="M3" s="39" t="s">
        <v>92</v>
      </c>
      <c r="N3" s="80" t="s">
        <v>275</v>
      </c>
      <c r="O3" s="87" t="s">
        <v>271</v>
      </c>
    </row>
    <row r="4" spans="1:15" s="4" customFormat="1" ht="31.5" customHeight="1" thickBot="1" x14ac:dyDescent="0.3">
      <c r="A4" s="8" t="s">
        <v>93</v>
      </c>
      <c r="B4" s="129">
        <f>H4</f>
        <v>110438.45600000001</v>
      </c>
      <c r="C4" s="21">
        <f>I4</f>
        <v>107.52172387344034</v>
      </c>
      <c r="D4" s="22">
        <f t="shared" ref="D4:D35" si="0">B4/K4</f>
        <v>0.75872695214435282</v>
      </c>
      <c r="E4" s="23">
        <f t="shared" ref="E4:E66" si="1">J4/B4</f>
        <v>0.5313452951569696</v>
      </c>
      <c r="F4" s="91">
        <f>B4/M4</f>
        <v>1.2992912387204556</v>
      </c>
      <c r="G4" s="101" t="s">
        <v>93</v>
      </c>
      <c r="H4" s="121">
        <v>110438.45600000001</v>
      </c>
      <c r="I4" s="121">
        <v>107.52172387344034</v>
      </c>
      <c r="J4" s="119">
        <v>58680.953999999998</v>
      </c>
      <c r="K4" s="54">
        <f>L4/1000</f>
        <v>145557.576</v>
      </c>
      <c r="L4" s="43">
        <v>145557576</v>
      </c>
      <c r="M4" s="78">
        <f>M5+M24+M37+M46+M54+M75+M83+M94</f>
        <v>84999</v>
      </c>
      <c r="N4" s="81" t="s">
        <v>186</v>
      </c>
      <c r="O4" s="99">
        <v>85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32964.146000000001</v>
      </c>
      <c r="C5" s="18">
        <f t="shared" ref="C5:C68" si="3">I5</f>
        <v>100.26321867839161</v>
      </c>
      <c r="D5" s="19">
        <f t="shared" si="0"/>
        <v>0.84297792575771524</v>
      </c>
      <c r="E5" s="20">
        <f t="shared" si="1"/>
        <v>0.49919103015743221</v>
      </c>
      <c r="F5" s="67">
        <f>B5/M5</f>
        <v>1.3534302020036131</v>
      </c>
      <c r="G5" s="101" t="s">
        <v>144</v>
      </c>
      <c r="H5" s="122">
        <v>32964.146000000001</v>
      </c>
      <c r="I5" s="122">
        <v>100.26321867839161</v>
      </c>
      <c r="J5" s="119">
        <v>16455.405999999999</v>
      </c>
      <c r="K5" s="55">
        <f t="shared" ref="K5:K68" si="4">L5/1000</f>
        <v>39104.400000000001</v>
      </c>
      <c r="L5" s="43">
        <v>39104400</v>
      </c>
      <c r="M5" s="79">
        <f>SUM(M6:M23)</f>
        <v>24356</v>
      </c>
      <c r="N5" s="82" t="s">
        <v>11</v>
      </c>
      <c r="O5" s="88">
        <f t="shared" ref="O5" si="5">SUM(O6:O23)</f>
        <v>24.355999999999998</v>
      </c>
    </row>
    <row r="6" spans="1:15" s="1" customFormat="1" ht="20.100000000000001" customHeight="1" x14ac:dyDescent="0.25">
      <c r="A6" s="7" t="s">
        <v>41</v>
      </c>
      <c r="B6" s="32">
        <f t="shared" si="2"/>
        <v>959.23</v>
      </c>
      <c r="C6" s="111">
        <f t="shared" si="3"/>
        <v>114.11253866285986</v>
      </c>
      <c r="D6" s="31">
        <f t="shared" si="0"/>
        <v>0.62616316680342343</v>
      </c>
      <c r="E6" s="33">
        <f t="shared" si="1"/>
        <v>0.6892570082253473</v>
      </c>
      <c r="F6" s="127">
        <f>B6/M6</f>
        <v>0.79935833333333339</v>
      </c>
      <c r="G6" s="102" t="s">
        <v>145</v>
      </c>
      <c r="H6" s="123">
        <v>959.23</v>
      </c>
      <c r="I6" s="123">
        <v>114.11253866285986</v>
      </c>
      <c r="J6" s="120">
        <v>661.15599999999995</v>
      </c>
      <c r="K6" s="56">
        <f t="shared" si="4"/>
        <v>1531.9169999999999</v>
      </c>
      <c r="L6" s="44">
        <v>1531917</v>
      </c>
      <c r="M6" s="28">
        <f>O6*1000</f>
        <v>1200</v>
      </c>
      <c r="N6" s="83" t="s">
        <v>187</v>
      </c>
      <c r="O6" s="89">
        <v>1.2</v>
      </c>
    </row>
    <row r="7" spans="1:15" s="1" customFormat="1" ht="20.100000000000001" customHeight="1" x14ac:dyDescent="0.25">
      <c r="A7" s="7" t="s">
        <v>42</v>
      </c>
      <c r="B7" s="32">
        <f t="shared" si="2"/>
        <v>568.64300000000003</v>
      </c>
      <c r="C7" s="111">
        <f t="shared" si="3"/>
        <v>117.03146191825705</v>
      </c>
      <c r="D7" s="31">
        <f t="shared" si="0"/>
        <v>0.48653072329823382</v>
      </c>
      <c r="E7" s="33">
        <f t="shared" si="1"/>
        <v>0.45426744020413506</v>
      </c>
      <c r="F7" s="126">
        <f t="shared" ref="F7:F68" si="6">B7/M7</f>
        <v>1.2636511111111113</v>
      </c>
      <c r="G7" s="102" t="s">
        <v>146</v>
      </c>
      <c r="H7" s="123">
        <v>568.64300000000003</v>
      </c>
      <c r="I7" s="123">
        <v>117.03146191825705</v>
      </c>
      <c r="J7" s="120">
        <v>258.31599999999997</v>
      </c>
      <c r="K7" s="56">
        <f t="shared" si="4"/>
        <v>1168.771</v>
      </c>
      <c r="L7" s="44">
        <v>1168771</v>
      </c>
      <c r="M7" s="28">
        <f t="shared" ref="M7:M68" si="7">O7*1000</f>
        <v>450</v>
      </c>
      <c r="N7" s="83" t="s">
        <v>188</v>
      </c>
      <c r="O7" s="89">
        <v>0.45</v>
      </c>
    </row>
    <row r="8" spans="1:15" s="1" customFormat="1" ht="20.100000000000001" customHeight="1" x14ac:dyDescent="0.25">
      <c r="A8" s="7" t="s">
        <v>43</v>
      </c>
      <c r="B8" s="113">
        <f t="shared" si="2"/>
        <v>1145.3889999999999</v>
      </c>
      <c r="C8" s="115">
        <f t="shared" si="3"/>
        <v>96.813672040747676</v>
      </c>
      <c r="D8" s="31">
        <f t="shared" si="0"/>
        <v>0.86532029775040231</v>
      </c>
      <c r="E8" s="33">
        <f t="shared" si="1"/>
        <v>0.67911513031817139</v>
      </c>
      <c r="F8" s="126">
        <f t="shared" si="6"/>
        <v>1.3475164705882352</v>
      </c>
      <c r="G8" s="102" t="s">
        <v>147</v>
      </c>
      <c r="H8" s="123">
        <v>1145.3889999999999</v>
      </c>
      <c r="I8" s="123">
        <v>96.813672040747676</v>
      </c>
      <c r="J8" s="120">
        <v>777.851</v>
      </c>
      <c r="K8" s="56">
        <f t="shared" si="4"/>
        <v>1323.6590000000001</v>
      </c>
      <c r="L8" s="44">
        <v>1323659</v>
      </c>
      <c r="M8" s="28">
        <f t="shared" si="7"/>
        <v>850</v>
      </c>
      <c r="N8" s="83" t="s">
        <v>189</v>
      </c>
      <c r="O8" s="89">
        <v>0.85</v>
      </c>
    </row>
    <row r="9" spans="1:15" s="1" customFormat="1" ht="20.100000000000001" customHeight="1" x14ac:dyDescent="0.25">
      <c r="A9" s="7" t="s">
        <v>44</v>
      </c>
      <c r="B9" s="113">
        <f t="shared" si="2"/>
        <v>2014.4849999999999</v>
      </c>
      <c r="C9" s="111">
        <f t="shared" si="3"/>
        <v>104.82200419915549</v>
      </c>
      <c r="D9" s="31">
        <f t="shared" si="0"/>
        <v>0.88058065864164448</v>
      </c>
      <c r="E9" s="33">
        <f t="shared" si="1"/>
        <v>0.49726803624747767</v>
      </c>
      <c r="F9" s="126">
        <f t="shared" si="6"/>
        <v>1.0072425</v>
      </c>
      <c r="G9" s="102" t="s">
        <v>148</v>
      </c>
      <c r="H9" s="123">
        <v>2014.4849999999999</v>
      </c>
      <c r="I9" s="123">
        <v>104.82200419915549</v>
      </c>
      <c r="J9" s="120">
        <v>1001.739</v>
      </c>
      <c r="K9" s="56">
        <f t="shared" si="4"/>
        <v>2287.6779999999999</v>
      </c>
      <c r="L9" s="44">
        <v>2287678</v>
      </c>
      <c r="M9" s="28">
        <f t="shared" si="7"/>
        <v>2000</v>
      </c>
      <c r="N9" s="83" t="s">
        <v>190</v>
      </c>
      <c r="O9" s="89">
        <v>2</v>
      </c>
    </row>
    <row r="10" spans="1:15" s="1" customFormat="1" ht="20.100000000000001" customHeight="1" x14ac:dyDescent="0.25">
      <c r="A10" s="7" t="s">
        <v>45</v>
      </c>
      <c r="B10" s="32">
        <f t="shared" si="2"/>
        <v>511.90499999999997</v>
      </c>
      <c r="C10" s="111">
        <f t="shared" si="3"/>
        <v>130.45722018486569</v>
      </c>
      <c r="D10" s="31">
        <f t="shared" si="0"/>
        <v>0.52399996724392428</v>
      </c>
      <c r="E10" s="33">
        <f t="shared" si="1"/>
        <v>0.59367656108066935</v>
      </c>
      <c r="F10" s="126">
        <f t="shared" si="6"/>
        <v>1.454275568181818</v>
      </c>
      <c r="G10" s="102" t="s">
        <v>149</v>
      </c>
      <c r="H10" s="123">
        <v>511.90499999999997</v>
      </c>
      <c r="I10" s="123">
        <v>130.45722018486569</v>
      </c>
      <c r="J10" s="120">
        <v>303.90600000000001</v>
      </c>
      <c r="K10" s="56">
        <f t="shared" si="4"/>
        <v>976.91800000000001</v>
      </c>
      <c r="L10" s="44">
        <v>976918</v>
      </c>
      <c r="M10" s="28">
        <f t="shared" si="7"/>
        <v>352</v>
      </c>
      <c r="N10" s="83" t="s">
        <v>191</v>
      </c>
      <c r="O10" s="89">
        <v>0.35199999999999998</v>
      </c>
    </row>
    <row r="11" spans="1:15" s="1" customFormat="1" ht="20.100000000000001" customHeight="1" x14ac:dyDescent="0.25">
      <c r="A11" s="7" t="s">
        <v>46</v>
      </c>
      <c r="B11" s="113">
        <f t="shared" si="2"/>
        <v>1118.674</v>
      </c>
      <c r="C11" s="111">
        <f t="shared" si="3"/>
        <v>122.08719718953913</v>
      </c>
      <c r="D11" s="114">
        <f t="shared" si="0"/>
        <v>1.1044879566843462</v>
      </c>
      <c r="E11" s="33">
        <f t="shared" si="1"/>
        <v>0.73173417814305153</v>
      </c>
      <c r="F11" s="126">
        <f t="shared" si="6"/>
        <v>1.242971111111111</v>
      </c>
      <c r="G11" s="102" t="s">
        <v>150</v>
      </c>
      <c r="H11" s="123">
        <v>1118.674</v>
      </c>
      <c r="I11" s="123">
        <v>122.08719718953913</v>
      </c>
      <c r="J11" s="120">
        <v>818.572</v>
      </c>
      <c r="K11" s="56">
        <f t="shared" si="4"/>
        <v>1012.8440000000001</v>
      </c>
      <c r="L11" s="44">
        <v>1012844</v>
      </c>
      <c r="M11" s="28">
        <f t="shared" si="7"/>
        <v>900</v>
      </c>
      <c r="N11" s="83" t="s">
        <v>192</v>
      </c>
      <c r="O11" s="89">
        <v>0.9</v>
      </c>
    </row>
    <row r="12" spans="1:15" s="1" customFormat="1" ht="20.100000000000001" customHeight="1" x14ac:dyDescent="0.25">
      <c r="A12" s="7" t="s">
        <v>47</v>
      </c>
      <c r="B12" s="32">
        <f t="shared" si="2"/>
        <v>360.43</v>
      </c>
      <c r="C12" s="111">
        <f t="shared" si="3"/>
        <v>106.768449646159</v>
      </c>
      <c r="D12" s="31">
        <f t="shared" si="0"/>
        <v>0.58061200819619319</v>
      </c>
      <c r="E12" s="33">
        <f t="shared" si="1"/>
        <v>0.60801542601892178</v>
      </c>
      <c r="F12" s="126">
        <f t="shared" si="6"/>
        <v>1.5948230088495576</v>
      </c>
      <c r="G12" s="102" t="s">
        <v>151</v>
      </c>
      <c r="H12" s="123">
        <v>360.43</v>
      </c>
      <c r="I12" s="123">
        <v>106.768449646159</v>
      </c>
      <c r="J12" s="120">
        <v>219.14699999999999</v>
      </c>
      <c r="K12" s="56">
        <f t="shared" si="4"/>
        <v>620.77599999999995</v>
      </c>
      <c r="L12" s="44">
        <v>620776</v>
      </c>
      <c r="M12" s="28">
        <f t="shared" si="7"/>
        <v>226</v>
      </c>
      <c r="N12" s="83" t="s">
        <v>193</v>
      </c>
      <c r="O12" s="89">
        <v>0.22600000000000001</v>
      </c>
    </row>
    <row r="13" spans="1:15" s="1" customFormat="1" ht="20.100000000000001" customHeight="1" x14ac:dyDescent="0.25">
      <c r="A13" s="7" t="s">
        <v>48</v>
      </c>
      <c r="B13" s="32">
        <f t="shared" si="2"/>
        <v>619.49</v>
      </c>
      <c r="C13" s="111">
        <f t="shared" si="3"/>
        <v>111.91099003533517</v>
      </c>
      <c r="D13" s="31">
        <f t="shared" si="0"/>
        <v>0.57170463941881755</v>
      </c>
      <c r="E13" s="33">
        <f t="shared" si="1"/>
        <v>0.65576522623448319</v>
      </c>
      <c r="F13" s="127">
        <f t="shared" si="6"/>
        <v>0.95306153846153852</v>
      </c>
      <c r="G13" s="102" t="s">
        <v>152</v>
      </c>
      <c r="H13" s="123">
        <v>619.49</v>
      </c>
      <c r="I13" s="123">
        <v>111.91099003533517</v>
      </c>
      <c r="J13" s="120">
        <v>406.24</v>
      </c>
      <c r="K13" s="56">
        <f t="shared" si="4"/>
        <v>1083.5840000000001</v>
      </c>
      <c r="L13" s="44">
        <v>1083584</v>
      </c>
      <c r="M13" s="28">
        <f t="shared" si="7"/>
        <v>650</v>
      </c>
      <c r="N13" s="83" t="s">
        <v>194</v>
      </c>
      <c r="O13" s="89">
        <v>0.65</v>
      </c>
    </row>
    <row r="14" spans="1:15" s="1" customFormat="1" ht="20.100000000000001" customHeight="1" x14ac:dyDescent="0.25">
      <c r="A14" s="7" t="s">
        <v>49</v>
      </c>
      <c r="B14" s="32">
        <f t="shared" si="2"/>
        <v>770.88699999999994</v>
      </c>
      <c r="C14" s="111">
        <f t="shared" si="3"/>
        <v>102.05165815228975</v>
      </c>
      <c r="D14" s="31">
        <f t="shared" si="0"/>
        <v>0.69219793836649657</v>
      </c>
      <c r="E14" s="33">
        <f t="shared" si="1"/>
        <v>0.74555285015832418</v>
      </c>
      <c r="F14" s="127">
        <f t="shared" si="6"/>
        <v>0.53164620689655173</v>
      </c>
      <c r="G14" s="102" t="s">
        <v>153</v>
      </c>
      <c r="H14" s="123">
        <v>770.88699999999994</v>
      </c>
      <c r="I14" s="123">
        <v>102.05165815228975</v>
      </c>
      <c r="J14" s="120">
        <v>574.73699999999997</v>
      </c>
      <c r="K14" s="56">
        <f t="shared" si="4"/>
        <v>1113.68</v>
      </c>
      <c r="L14" s="44">
        <v>1113680</v>
      </c>
      <c r="M14" s="28">
        <f t="shared" si="7"/>
        <v>1450</v>
      </c>
      <c r="N14" s="83" t="s">
        <v>195</v>
      </c>
      <c r="O14" s="89">
        <v>1.45</v>
      </c>
    </row>
    <row r="15" spans="1:15" s="1" customFormat="1" ht="20.100000000000001" customHeight="1" x14ac:dyDescent="0.25">
      <c r="A15" s="13" t="s">
        <v>50</v>
      </c>
      <c r="B15" s="113">
        <f t="shared" si="2"/>
        <v>12485.698</v>
      </c>
      <c r="C15" s="115">
        <f t="shared" si="3"/>
        <v>88.574393081183672</v>
      </c>
      <c r="D15" s="114">
        <f t="shared" si="0"/>
        <v>1.6071430134441551</v>
      </c>
      <c r="E15" s="33">
        <f t="shared" si="1"/>
        <v>0.61496017283134674</v>
      </c>
      <c r="F15" s="126">
        <f t="shared" si="6"/>
        <v>1.758549014084507</v>
      </c>
      <c r="G15" s="102" t="s">
        <v>154</v>
      </c>
      <c r="H15" s="123">
        <v>12485.698</v>
      </c>
      <c r="I15" s="123">
        <v>88.574393081183672</v>
      </c>
      <c r="J15" s="120">
        <v>7678.2070000000003</v>
      </c>
      <c r="K15" s="56">
        <f t="shared" si="4"/>
        <v>7768.8779999999997</v>
      </c>
      <c r="L15" s="44">
        <v>7768878</v>
      </c>
      <c r="M15" s="28">
        <f t="shared" si="7"/>
        <v>7100</v>
      </c>
      <c r="N15" s="83" t="s">
        <v>196</v>
      </c>
      <c r="O15" s="89">
        <v>7.1</v>
      </c>
    </row>
    <row r="16" spans="1:15" s="1" customFormat="1" ht="20.100000000000001" customHeight="1" x14ac:dyDescent="0.25">
      <c r="A16" s="7" t="s">
        <v>51</v>
      </c>
      <c r="B16" s="32">
        <f t="shared" si="2"/>
        <v>374.44499999999999</v>
      </c>
      <c r="C16" s="111">
        <f t="shared" si="3"/>
        <v>100.06681008565053</v>
      </c>
      <c r="D16" s="31">
        <f t="shared" si="0"/>
        <v>0.52436373922760859</v>
      </c>
      <c r="E16" s="33">
        <f t="shared" si="1"/>
        <v>0.5202953704816462</v>
      </c>
      <c r="F16" s="126">
        <f t="shared" si="6"/>
        <v>1.2236764705882353</v>
      </c>
      <c r="G16" s="102" t="s">
        <v>155</v>
      </c>
      <c r="H16" s="123">
        <v>374.44499999999999</v>
      </c>
      <c r="I16" s="123">
        <v>100.06681008565053</v>
      </c>
      <c r="J16" s="120">
        <v>194.822</v>
      </c>
      <c r="K16" s="56">
        <f t="shared" si="4"/>
        <v>714.09400000000005</v>
      </c>
      <c r="L16" s="44">
        <v>714094</v>
      </c>
      <c r="M16" s="28">
        <f t="shared" si="7"/>
        <v>306</v>
      </c>
      <c r="N16" s="83" t="s">
        <v>197</v>
      </c>
      <c r="O16" s="89">
        <v>0.30599999999999999</v>
      </c>
    </row>
    <row r="17" spans="1:15" s="1" customFormat="1" ht="20.100000000000001" customHeight="1" x14ac:dyDescent="0.25">
      <c r="A17" s="7" t="s">
        <v>52</v>
      </c>
      <c r="B17" s="32">
        <f t="shared" si="2"/>
        <v>787.596</v>
      </c>
      <c r="C17" s="115">
        <f t="shared" si="3"/>
        <v>97.835946321630473</v>
      </c>
      <c r="D17" s="31">
        <f t="shared" si="0"/>
        <v>0.72579325292677888</v>
      </c>
      <c r="E17" s="33">
        <f t="shared" si="1"/>
        <v>0.54265765697134061</v>
      </c>
      <c r="F17" s="127">
        <f t="shared" si="6"/>
        <v>0.8751066666666667</v>
      </c>
      <c r="G17" s="102" t="s">
        <v>156</v>
      </c>
      <c r="H17" s="123">
        <v>787.596</v>
      </c>
      <c r="I17" s="123">
        <v>97.835946321630473</v>
      </c>
      <c r="J17" s="120">
        <v>427.39499999999998</v>
      </c>
      <c r="K17" s="56">
        <f t="shared" si="4"/>
        <v>1085.152</v>
      </c>
      <c r="L17" s="44">
        <v>1085152</v>
      </c>
      <c r="M17" s="28">
        <f t="shared" si="7"/>
        <v>900</v>
      </c>
      <c r="N17" s="83" t="s">
        <v>198</v>
      </c>
      <c r="O17" s="89">
        <v>0.9</v>
      </c>
    </row>
    <row r="18" spans="1:15" s="1" customFormat="1" ht="20.100000000000001" customHeight="1" x14ac:dyDescent="0.25">
      <c r="A18" s="7" t="s">
        <v>53</v>
      </c>
      <c r="B18" s="32">
        <f t="shared" si="2"/>
        <v>531.61099999999999</v>
      </c>
      <c r="C18" s="111">
        <f t="shared" si="3"/>
        <v>100.35963345704975</v>
      </c>
      <c r="D18" s="31">
        <f t="shared" si="0"/>
        <v>0.58428036964091024</v>
      </c>
      <c r="E18" s="33">
        <f t="shared" si="1"/>
        <v>0.61179320969656381</v>
      </c>
      <c r="F18" s="126">
        <f t="shared" si="6"/>
        <v>1.3290275</v>
      </c>
      <c r="G18" s="102" t="s">
        <v>157</v>
      </c>
      <c r="H18" s="123">
        <v>531.61099999999999</v>
      </c>
      <c r="I18" s="123">
        <v>100.35963345704975</v>
      </c>
      <c r="J18" s="120">
        <v>325.23599999999999</v>
      </c>
      <c r="K18" s="56">
        <f t="shared" si="4"/>
        <v>909.85599999999999</v>
      </c>
      <c r="L18" s="44">
        <v>909856</v>
      </c>
      <c r="M18" s="28">
        <f t="shared" si="7"/>
        <v>400</v>
      </c>
      <c r="N18" s="83" t="s">
        <v>199</v>
      </c>
      <c r="O18" s="89">
        <v>0.4</v>
      </c>
    </row>
    <row r="19" spans="1:15" s="1" customFormat="1" ht="20.100000000000001" customHeight="1" x14ac:dyDescent="0.25">
      <c r="A19" s="7" t="s">
        <v>54</v>
      </c>
      <c r="B19" s="32">
        <f t="shared" si="2"/>
        <v>480.60500000000002</v>
      </c>
      <c r="C19" s="111">
        <f t="shared" si="3"/>
        <v>119.27843008783229</v>
      </c>
      <c r="D19" s="31">
        <f t="shared" si="0"/>
        <v>0.48992134428288331</v>
      </c>
      <c r="E19" s="33">
        <f t="shared" si="1"/>
        <v>0.6189219837496488</v>
      </c>
      <c r="F19" s="127">
        <f t="shared" si="6"/>
        <v>0.64080666666666664</v>
      </c>
      <c r="G19" s="102" t="s">
        <v>158</v>
      </c>
      <c r="H19" s="123">
        <v>480.60500000000002</v>
      </c>
      <c r="I19" s="123">
        <v>119.27843008783229</v>
      </c>
      <c r="J19" s="120">
        <v>297.45699999999999</v>
      </c>
      <c r="K19" s="56">
        <f t="shared" si="4"/>
        <v>980.98400000000004</v>
      </c>
      <c r="L19" s="44">
        <v>980984</v>
      </c>
      <c r="M19" s="28">
        <f t="shared" si="7"/>
        <v>750</v>
      </c>
      <c r="N19" s="83" t="s">
        <v>200</v>
      </c>
      <c r="O19" s="89">
        <v>0.75</v>
      </c>
    </row>
    <row r="20" spans="1:15" s="1" customFormat="1" ht="20.100000000000001" customHeight="1" x14ac:dyDescent="0.25">
      <c r="A20" s="7" t="s">
        <v>55</v>
      </c>
      <c r="B20" s="32">
        <f t="shared" si="2"/>
        <v>833.98299999999995</v>
      </c>
      <c r="C20" s="111">
        <f t="shared" si="3"/>
        <v>107.51235321492983</v>
      </c>
      <c r="D20" s="31">
        <f t="shared" si="0"/>
        <v>0.67793023841845557</v>
      </c>
      <c r="E20" s="33">
        <f t="shared" si="1"/>
        <v>0.61435544849235535</v>
      </c>
      <c r="F20" s="126">
        <f t="shared" si="6"/>
        <v>1.9216198156682027</v>
      </c>
      <c r="G20" s="102" t="s">
        <v>159</v>
      </c>
      <c r="H20" s="123">
        <v>833.98299999999995</v>
      </c>
      <c r="I20" s="123">
        <v>107.51235321492983</v>
      </c>
      <c r="J20" s="120">
        <v>512.36199999999997</v>
      </c>
      <c r="K20" s="56">
        <f t="shared" si="4"/>
        <v>1230.19</v>
      </c>
      <c r="L20" s="44">
        <v>1230190</v>
      </c>
      <c r="M20" s="28">
        <f t="shared" si="7"/>
        <v>434</v>
      </c>
      <c r="N20" s="83" t="s">
        <v>201</v>
      </c>
      <c r="O20" s="89">
        <v>0.434</v>
      </c>
    </row>
    <row r="21" spans="1:15" s="1" customFormat="1" ht="20.100000000000001" customHeight="1" x14ac:dyDescent="0.25">
      <c r="A21" s="7" t="s">
        <v>56</v>
      </c>
      <c r="B21" s="113">
        <f t="shared" si="2"/>
        <v>1104.681</v>
      </c>
      <c r="C21" s="111">
        <f t="shared" si="3"/>
        <v>120.92086208085539</v>
      </c>
      <c r="D21" s="31">
        <f t="shared" si="0"/>
        <v>0.77111833976699229</v>
      </c>
      <c r="E21" s="33">
        <f t="shared" si="1"/>
        <v>0.58151810341628041</v>
      </c>
      <c r="F21" s="126">
        <f t="shared" si="6"/>
        <v>1.5849081779053085</v>
      </c>
      <c r="G21" s="102" t="s">
        <v>160</v>
      </c>
      <c r="H21" s="123">
        <v>1104.681</v>
      </c>
      <c r="I21" s="123">
        <v>120.92086208085539</v>
      </c>
      <c r="J21" s="120">
        <v>642.39200000000005</v>
      </c>
      <c r="K21" s="56">
        <f t="shared" si="4"/>
        <v>1432.57</v>
      </c>
      <c r="L21" s="44">
        <v>1432570</v>
      </c>
      <c r="M21" s="28">
        <f t="shared" si="7"/>
        <v>697</v>
      </c>
      <c r="N21" s="83" t="s">
        <v>202</v>
      </c>
      <c r="O21" s="89">
        <v>0.69699999999999995</v>
      </c>
    </row>
    <row r="22" spans="1:15" s="1" customFormat="1" ht="20.100000000000001" customHeight="1" x14ac:dyDescent="0.25">
      <c r="A22" s="7" t="s">
        <v>57</v>
      </c>
      <c r="B22" s="32">
        <f t="shared" si="2"/>
        <v>953.846</v>
      </c>
      <c r="C22" s="111">
        <f t="shared" si="3"/>
        <v>119.78234771121012</v>
      </c>
      <c r="D22" s="31">
        <f t="shared" si="0"/>
        <v>0.77713802456120051</v>
      </c>
      <c r="E22" s="33">
        <f t="shared" si="1"/>
        <v>0.54787774965770153</v>
      </c>
      <c r="F22" s="126">
        <f t="shared" si="6"/>
        <v>1.1130058343057176</v>
      </c>
      <c r="G22" s="102" t="s">
        <v>161</v>
      </c>
      <c r="H22" s="123">
        <v>953.846</v>
      </c>
      <c r="I22" s="123">
        <v>119.78234771121012</v>
      </c>
      <c r="J22" s="120">
        <v>522.59100000000001</v>
      </c>
      <c r="K22" s="56">
        <f t="shared" si="4"/>
        <v>1227.383</v>
      </c>
      <c r="L22" s="44">
        <v>1227383</v>
      </c>
      <c r="M22" s="28">
        <f t="shared" si="7"/>
        <v>857</v>
      </c>
      <c r="N22" s="83" t="s">
        <v>203</v>
      </c>
      <c r="O22" s="89">
        <v>0.85699999999999998</v>
      </c>
    </row>
    <row r="23" spans="1:15" s="1" customFormat="1" ht="20.100000000000001" customHeight="1" thickBot="1" x14ac:dyDescent="0.3">
      <c r="A23" s="14" t="s">
        <v>0</v>
      </c>
      <c r="B23" s="113">
        <f t="shared" si="2"/>
        <v>7342.5479999999998</v>
      </c>
      <c r="C23" s="111">
        <f t="shared" si="3"/>
        <v>108.02161742281305</v>
      </c>
      <c r="D23" s="34">
        <f t="shared" si="0"/>
        <v>0.58110622908565457</v>
      </c>
      <c r="E23" s="35">
        <f t="shared" si="1"/>
        <v>0.1134864899759593</v>
      </c>
      <c r="F23" s="126">
        <f t="shared" si="6"/>
        <v>1.5189383533305751</v>
      </c>
      <c r="G23" s="102" t="s">
        <v>0</v>
      </c>
      <c r="H23" s="123">
        <v>7342.5479999999998</v>
      </c>
      <c r="I23" s="123">
        <v>108.02161742281305</v>
      </c>
      <c r="J23" s="120">
        <v>833.28</v>
      </c>
      <c r="K23" s="57">
        <f t="shared" si="4"/>
        <v>12635.466</v>
      </c>
      <c r="L23" s="44">
        <v>12635466</v>
      </c>
      <c r="M23" s="42">
        <f t="shared" si="7"/>
        <v>4834</v>
      </c>
      <c r="N23" s="84" t="s">
        <v>204</v>
      </c>
      <c r="O23" s="90">
        <v>4.8339999999999996</v>
      </c>
    </row>
    <row r="24" spans="1:15" s="1" customFormat="1" ht="20.100000000000001" customHeight="1" x14ac:dyDescent="0.25">
      <c r="A24" s="9" t="s">
        <v>12</v>
      </c>
      <c r="B24" s="17">
        <f t="shared" si="2"/>
        <v>11440.284</v>
      </c>
      <c r="C24" s="18">
        <f t="shared" si="3"/>
        <v>101.70774985813277</v>
      </c>
      <c r="D24" s="19">
        <f t="shared" si="0"/>
        <v>0.82297872199612854</v>
      </c>
      <c r="E24" s="20">
        <f t="shared" si="1"/>
        <v>0.41707085243688002</v>
      </c>
      <c r="F24" s="67">
        <f t="shared" si="6"/>
        <v>1.2926874576271186</v>
      </c>
      <c r="G24" s="101" t="s">
        <v>162</v>
      </c>
      <c r="H24" s="122">
        <v>11440.284</v>
      </c>
      <c r="I24" s="122">
        <v>101.70774985813277</v>
      </c>
      <c r="J24" s="119">
        <v>4771.4089999999997</v>
      </c>
      <c r="K24" s="58">
        <f t="shared" si="4"/>
        <v>13901.069</v>
      </c>
      <c r="L24" s="43">
        <v>13901069</v>
      </c>
      <c r="M24" s="79">
        <f t="shared" ref="M24" si="8">M25+M26+M27+M30+M31+M32+M33+M34+M35+M36</f>
        <v>8850</v>
      </c>
      <c r="N24" s="85" t="s">
        <v>12</v>
      </c>
      <c r="O24" s="88">
        <f t="shared" ref="O24" si="9">O25+O26+O27+O30+O31+O32+O33+O34+O35+O36</f>
        <v>8.85</v>
      </c>
    </row>
    <row r="25" spans="1:15" s="1" customFormat="1" ht="20.100000000000001" customHeight="1" x14ac:dyDescent="0.25">
      <c r="A25" s="7" t="s">
        <v>23</v>
      </c>
      <c r="B25" s="32">
        <f t="shared" si="2"/>
        <v>312.41899999999998</v>
      </c>
      <c r="C25" s="111">
        <f t="shared" si="3"/>
        <v>100.77739678525462</v>
      </c>
      <c r="D25" s="31">
        <f t="shared" si="0"/>
        <v>0.51805023322450072</v>
      </c>
      <c r="E25" s="33">
        <f t="shared" si="1"/>
        <v>0.56491122498951729</v>
      </c>
      <c r="F25" s="126">
        <f t="shared" si="6"/>
        <v>1.0483859060402685</v>
      </c>
      <c r="G25" s="102" t="s">
        <v>163</v>
      </c>
      <c r="H25" s="123">
        <v>312.41899999999998</v>
      </c>
      <c r="I25" s="123">
        <v>100.77739678525462</v>
      </c>
      <c r="J25" s="120">
        <v>176.489</v>
      </c>
      <c r="K25" s="56">
        <f t="shared" si="4"/>
        <v>603.06700000000001</v>
      </c>
      <c r="L25" s="44">
        <v>603067</v>
      </c>
      <c r="M25" s="28">
        <f t="shared" si="7"/>
        <v>298</v>
      </c>
      <c r="N25" s="83" t="s">
        <v>205</v>
      </c>
      <c r="O25" s="89">
        <v>0.29799999999999999</v>
      </c>
    </row>
    <row r="26" spans="1:15" s="1" customFormat="1" ht="20.100000000000001" customHeight="1" x14ac:dyDescent="0.25">
      <c r="A26" s="7" t="s">
        <v>95</v>
      </c>
      <c r="B26" s="32">
        <f t="shared" si="2"/>
        <v>217.06</v>
      </c>
      <c r="C26" s="111">
        <f t="shared" si="3"/>
        <v>107.05636907961905</v>
      </c>
      <c r="D26" s="31">
        <f t="shared" si="0"/>
        <v>0.27015085683846585</v>
      </c>
      <c r="E26" s="33">
        <f t="shared" si="1"/>
        <v>0.63510550078319361</v>
      </c>
      <c r="F26" s="127">
        <f t="shared" si="6"/>
        <v>0.9158649789029536</v>
      </c>
      <c r="G26" s="102" t="s">
        <v>164</v>
      </c>
      <c r="H26" s="123">
        <v>217.06</v>
      </c>
      <c r="I26" s="123">
        <v>107.05636907961905</v>
      </c>
      <c r="J26" s="120">
        <v>137.85599999999999</v>
      </c>
      <c r="K26" s="56">
        <f t="shared" si="4"/>
        <v>803.47699999999998</v>
      </c>
      <c r="L26" s="44">
        <v>803477</v>
      </c>
      <c r="M26" s="28">
        <f t="shared" si="7"/>
        <v>237</v>
      </c>
      <c r="N26" s="83" t="s">
        <v>206</v>
      </c>
      <c r="O26" s="89">
        <v>0.23699999999999999</v>
      </c>
    </row>
    <row r="27" spans="1:15" s="1" customFormat="1" ht="20.100000000000001" customHeight="1" x14ac:dyDescent="0.25">
      <c r="A27" s="7" t="s">
        <v>58</v>
      </c>
      <c r="B27" s="32">
        <f t="shared" si="2"/>
        <v>462.32400000000001</v>
      </c>
      <c r="C27" s="111">
        <f t="shared" si="3"/>
        <v>100.03808303833404</v>
      </c>
      <c r="D27" s="31">
        <f t="shared" si="0"/>
        <v>0.41489264323956637</v>
      </c>
      <c r="E27" s="33">
        <f t="shared" si="1"/>
        <v>0.36466850087817199</v>
      </c>
      <c r="F27" s="126">
        <f>B27/M29</f>
        <v>1.2597384196185286</v>
      </c>
      <c r="G27" s="102" t="s">
        <v>165</v>
      </c>
      <c r="H27" s="123">
        <v>462.32400000000001</v>
      </c>
      <c r="I27" s="123">
        <v>100.03808303833404</v>
      </c>
      <c r="J27" s="120">
        <v>168.595</v>
      </c>
      <c r="K27" s="56">
        <f t="shared" si="4"/>
        <v>1114.3219999999999</v>
      </c>
      <c r="L27" s="44">
        <v>1114322</v>
      </c>
      <c r="M27" s="28">
        <f t="shared" si="7"/>
        <v>387</v>
      </c>
      <c r="N27" s="83" t="s">
        <v>207</v>
      </c>
      <c r="O27" s="89">
        <f t="shared" ref="O27" si="10">O28+O29</f>
        <v>0.38700000000000001</v>
      </c>
    </row>
    <row r="28" spans="1:15" s="1" customFormat="1" ht="20.100000000000001" customHeight="1" x14ac:dyDescent="0.25">
      <c r="A28" s="7" t="s">
        <v>13</v>
      </c>
      <c r="B28" s="32">
        <f t="shared" si="2"/>
        <v>21.707999999999998</v>
      </c>
      <c r="C28" s="115">
        <f t="shared" si="3"/>
        <v>60.784588245176828</v>
      </c>
      <c r="D28" s="31">
        <f t="shared" si="0"/>
        <v>0.48738212842388862</v>
      </c>
      <c r="E28" s="118">
        <f t="shared" si="1"/>
        <v>0.92085866961488849</v>
      </c>
      <c r="F28" s="126">
        <f t="shared" si="6"/>
        <v>1.0853999999999999</v>
      </c>
      <c r="G28" s="102" t="s">
        <v>166</v>
      </c>
      <c r="H28" s="123">
        <v>21.707999999999998</v>
      </c>
      <c r="I28" s="123">
        <v>60.784588245176828</v>
      </c>
      <c r="J28" s="120">
        <v>19.989999999999998</v>
      </c>
      <c r="K28" s="56">
        <f t="shared" si="4"/>
        <v>44.54</v>
      </c>
      <c r="L28" s="44">
        <v>44540</v>
      </c>
      <c r="M28" s="28">
        <f t="shared" si="7"/>
        <v>20</v>
      </c>
      <c r="N28" s="83" t="s">
        <v>212</v>
      </c>
      <c r="O28" s="89">
        <v>0.02</v>
      </c>
    </row>
    <row r="29" spans="1:15" s="1" customFormat="1" ht="20.100000000000001" customHeight="1" x14ac:dyDescent="0.25">
      <c r="A29" s="7" t="s">
        <v>88</v>
      </c>
      <c r="B29" s="32">
        <f t="shared" si="2"/>
        <v>440.61599999999999</v>
      </c>
      <c r="C29" s="111">
        <f t="shared" si="3"/>
        <v>103.32547750536425</v>
      </c>
      <c r="D29" s="31">
        <f t="shared" si="0"/>
        <v>0.41187456883738932</v>
      </c>
      <c r="E29" s="33">
        <f t="shared" si="1"/>
        <v>0.33726646331499538</v>
      </c>
      <c r="F29" s="126">
        <f t="shared" si="6"/>
        <v>1.2005885558583105</v>
      </c>
      <c r="G29" s="102" t="s">
        <v>167</v>
      </c>
      <c r="H29" s="123">
        <v>440.61599999999999</v>
      </c>
      <c r="I29" s="123">
        <v>103.32547750536425</v>
      </c>
      <c r="J29" s="120">
        <v>148.60499999999999</v>
      </c>
      <c r="K29" s="56">
        <f t="shared" si="4"/>
        <v>1069.7819999999999</v>
      </c>
      <c r="L29" s="44">
        <v>1069782</v>
      </c>
      <c r="M29" s="28">
        <f t="shared" si="7"/>
        <v>367</v>
      </c>
      <c r="N29" s="83" t="s">
        <v>269</v>
      </c>
      <c r="O29" s="89">
        <v>0.36699999999999999</v>
      </c>
    </row>
    <row r="30" spans="1:15" s="1" customFormat="1" ht="20.100000000000001" customHeight="1" x14ac:dyDescent="0.25">
      <c r="A30" s="7" t="s">
        <v>59</v>
      </c>
      <c r="B30" s="32">
        <f t="shared" si="2"/>
        <v>746.02800000000002</v>
      </c>
      <c r="C30" s="111">
        <f t="shared" si="3"/>
        <v>115.12760011172823</v>
      </c>
      <c r="D30" s="31">
        <f t="shared" si="0"/>
        <v>0.65469824896730933</v>
      </c>
      <c r="E30" s="33">
        <f t="shared" si="1"/>
        <v>0.55493225455344841</v>
      </c>
      <c r="F30" s="126">
        <f t="shared" si="6"/>
        <v>1.7349488372093023</v>
      </c>
      <c r="G30" s="102" t="s">
        <v>168</v>
      </c>
      <c r="H30" s="123">
        <v>746.02800000000002</v>
      </c>
      <c r="I30" s="123">
        <v>115.12760011172823</v>
      </c>
      <c r="J30" s="120">
        <v>413.995</v>
      </c>
      <c r="K30" s="56">
        <f t="shared" si="4"/>
        <v>1139.499</v>
      </c>
      <c r="L30" s="44">
        <v>1139499</v>
      </c>
      <c r="M30" s="28">
        <f t="shared" si="7"/>
        <v>430</v>
      </c>
      <c r="N30" s="83" t="s">
        <v>208</v>
      </c>
      <c r="O30" s="89">
        <v>0.43</v>
      </c>
    </row>
    <row r="31" spans="1:15" s="1" customFormat="1" ht="20.100000000000001" customHeight="1" x14ac:dyDescent="0.25">
      <c r="A31" s="7" t="s">
        <v>60</v>
      </c>
      <c r="B31" s="113">
        <f t="shared" si="2"/>
        <v>1216.7380000000001</v>
      </c>
      <c r="C31" s="115">
        <f t="shared" si="3"/>
        <v>92.27953751701699</v>
      </c>
      <c r="D31" s="114">
        <f t="shared" si="0"/>
        <v>1.1839681300952243</v>
      </c>
      <c r="E31" s="33">
        <f t="shared" si="1"/>
        <v>0.48096796516587792</v>
      </c>
      <c r="F31" s="126">
        <f t="shared" si="6"/>
        <v>1.058033043478261</v>
      </c>
      <c r="G31" s="102" t="s">
        <v>169</v>
      </c>
      <c r="H31" s="123">
        <v>1216.7380000000001</v>
      </c>
      <c r="I31" s="123">
        <v>92.27953751701699</v>
      </c>
      <c r="J31" s="120">
        <v>585.21199999999999</v>
      </c>
      <c r="K31" s="56">
        <f t="shared" si="4"/>
        <v>1027.6780000000001</v>
      </c>
      <c r="L31" s="44">
        <v>1027678</v>
      </c>
      <c r="M31" s="28">
        <f t="shared" si="7"/>
        <v>1150</v>
      </c>
      <c r="N31" s="83" t="s">
        <v>209</v>
      </c>
      <c r="O31" s="89">
        <v>1.1499999999999999</v>
      </c>
    </row>
    <row r="32" spans="1:15" s="1" customFormat="1" ht="20.100000000000001" customHeight="1" x14ac:dyDescent="0.25">
      <c r="A32" s="13" t="s">
        <v>61</v>
      </c>
      <c r="B32" s="113">
        <f t="shared" si="2"/>
        <v>4186.4040000000005</v>
      </c>
      <c r="C32" s="111">
        <f t="shared" si="3"/>
        <v>105.4866405722035</v>
      </c>
      <c r="D32" s="114">
        <f t="shared" si="0"/>
        <v>2.1900160390377414</v>
      </c>
      <c r="E32" s="33">
        <f t="shared" si="1"/>
        <v>0.59550654929624558</v>
      </c>
      <c r="F32" s="126">
        <f t="shared" si="6"/>
        <v>1.4191200000000002</v>
      </c>
      <c r="G32" s="102" t="s">
        <v>170</v>
      </c>
      <c r="H32" s="123">
        <v>4186.4040000000005</v>
      </c>
      <c r="I32" s="123">
        <v>105.4866405722035</v>
      </c>
      <c r="J32" s="120">
        <v>2493.0309999999999</v>
      </c>
      <c r="K32" s="56">
        <f t="shared" si="4"/>
        <v>1911.586</v>
      </c>
      <c r="L32" s="44">
        <v>1911586</v>
      </c>
      <c r="M32" s="28">
        <f t="shared" si="7"/>
        <v>2950</v>
      </c>
      <c r="N32" s="83" t="s">
        <v>210</v>
      </c>
      <c r="O32" s="89">
        <v>2.95</v>
      </c>
    </row>
    <row r="33" spans="1:15" s="1" customFormat="1" ht="20.100000000000001" customHeight="1" x14ac:dyDescent="0.25">
      <c r="A33" s="7" t="s">
        <v>62</v>
      </c>
      <c r="B33" s="32">
        <f t="shared" si="2"/>
        <v>60.701999999999998</v>
      </c>
      <c r="C33" s="115">
        <f t="shared" si="3"/>
        <v>33.65005100004435</v>
      </c>
      <c r="D33" s="31">
        <f t="shared" si="0"/>
        <v>8.3790230408639907E-2</v>
      </c>
      <c r="E33" s="118">
        <f t="shared" si="1"/>
        <v>0.90944285196533892</v>
      </c>
      <c r="F33" s="126">
        <f t="shared" si="6"/>
        <v>1.319608695652174</v>
      </c>
      <c r="G33" s="102" t="s">
        <v>171</v>
      </c>
      <c r="H33" s="123">
        <v>60.701999999999998</v>
      </c>
      <c r="I33" s="123">
        <v>33.65005100004435</v>
      </c>
      <c r="J33" s="120">
        <v>55.204999999999998</v>
      </c>
      <c r="K33" s="56">
        <f t="shared" si="4"/>
        <v>724.452</v>
      </c>
      <c r="L33" s="44">
        <v>724452</v>
      </c>
      <c r="M33" s="28">
        <f t="shared" si="7"/>
        <v>46</v>
      </c>
      <c r="N33" s="83" t="s">
        <v>211</v>
      </c>
      <c r="O33" s="89">
        <v>4.5999999999999999E-2</v>
      </c>
    </row>
    <row r="34" spans="1:15" s="1" customFormat="1" ht="20.100000000000001" customHeight="1" x14ac:dyDescent="0.25">
      <c r="A34" s="7" t="s">
        <v>63</v>
      </c>
      <c r="B34" s="32">
        <f t="shared" si="2"/>
        <v>376.95400000000001</v>
      </c>
      <c r="C34" s="111">
        <f t="shared" si="3"/>
        <v>109.60896518836434</v>
      </c>
      <c r="D34" s="31">
        <f t="shared" si="0"/>
        <v>0.64312463638550554</v>
      </c>
      <c r="E34" s="33">
        <f t="shared" si="1"/>
        <v>0.74246990348955044</v>
      </c>
      <c r="F34" s="126">
        <f t="shared" si="6"/>
        <v>1.2778101694915254</v>
      </c>
      <c r="G34" s="102" t="s">
        <v>172</v>
      </c>
      <c r="H34" s="123">
        <v>376.95400000000001</v>
      </c>
      <c r="I34" s="123">
        <v>109.60896518836434</v>
      </c>
      <c r="J34" s="120">
        <v>279.87700000000001</v>
      </c>
      <c r="K34" s="56">
        <f t="shared" si="4"/>
        <v>586.12900000000002</v>
      </c>
      <c r="L34" s="44">
        <v>586129</v>
      </c>
      <c r="M34" s="28">
        <f t="shared" si="7"/>
        <v>295</v>
      </c>
      <c r="N34" s="83" t="s">
        <v>213</v>
      </c>
      <c r="O34" s="89">
        <v>0.29499999999999998</v>
      </c>
    </row>
    <row r="35" spans="1:15" s="1" customFormat="1" ht="20.100000000000001" customHeight="1" x14ac:dyDescent="0.25">
      <c r="A35" s="7" t="s">
        <v>64</v>
      </c>
      <c r="B35" s="32">
        <f t="shared" si="2"/>
        <v>378.99200000000002</v>
      </c>
      <c r="C35" s="111">
        <f t="shared" si="3"/>
        <v>111.5929568341087</v>
      </c>
      <c r="D35" s="31">
        <f t="shared" si="0"/>
        <v>0.61789890373616629</v>
      </c>
      <c r="E35" s="33">
        <f t="shared" si="1"/>
        <v>0.63637227171022082</v>
      </c>
      <c r="F35" s="126">
        <f t="shared" si="6"/>
        <v>1.3251468531468533</v>
      </c>
      <c r="G35" s="102" t="s">
        <v>173</v>
      </c>
      <c r="H35" s="123">
        <v>378.99200000000002</v>
      </c>
      <c r="I35" s="123">
        <v>111.5929568341087</v>
      </c>
      <c r="J35" s="120">
        <v>241.18</v>
      </c>
      <c r="K35" s="56">
        <f t="shared" si="4"/>
        <v>613.35599999999999</v>
      </c>
      <c r="L35" s="44">
        <v>613356</v>
      </c>
      <c r="M35" s="28">
        <f t="shared" si="7"/>
        <v>286</v>
      </c>
      <c r="N35" s="83" t="s">
        <v>214</v>
      </c>
      <c r="O35" s="89">
        <v>0.28599999999999998</v>
      </c>
    </row>
    <row r="36" spans="1:15" s="1" customFormat="1" ht="20.100000000000001" customHeight="1" thickBot="1" x14ac:dyDescent="0.3">
      <c r="A36" s="14" t="s">
        <v>1</v>
      </c>
      <c r="B36" s="117">
        <f t="shared" si="2"/>
        <v>3482.663</v>
      </c>
      <c r="C36" s="111">
        <f t="shared" si="3"/>
        <v>100.24449012123475</v>
      </c>
      <c r="D36" s="34">
        <f t="shared" ref="D36:D68" si="11">B36/K36</f>
        <v>0.64763571494055883</v>
      </c>
      <c r="E36" s="35">
        <f t="shared" si="1"/>
        <v>6.3161149959097385E-2</v>
      </c>
      <c r="F36" s="126">
        <f t="shared" si="6"/>
        <v>1.2568253338145075</v>
      </c>
      <c r="G36" s="103" t="s">
        <v>1</v>
      </c>
      <c r="H36" s="123">
        <v>3482.663</v>
      </c>
      <c r="I36" s="123">
        <v>100.24449012123475</v>
      </c>
      <c r="J36" s="120">
        <v>219.96899999999999</v>
      </c>
      <c r="K36" s="59">
        <f t="shared" si="4"/>
        <v>5377.5029999999997</v>
      </c>
      <c r="L36" s="44">
        <v>5377503</v>
      </c>
      <c r="M36" s="48">
        <f t="shared" si="7"/>
        <v>2771</v>
      </c>
      <c r="N36" s="86" t="s">
        <v>215</v>
      </c>
      <c r="O36" s="90">
        <v>2.7709999999999999</v>
      </c>
    </row>
    <row r="37" spans="1:15" s="1" customFormat="1" ht="20.100000000000001" customHeight="1" x14ac:dyDescent="0.25">
      <c r="A37" s="9" t="s">
        <v>14</v>
      </c>
      <c r="B37" s="17">
        <f t="shared" si="2"/>
        <v>14592.851000000001</v>
      </c>
      <c r="C37" s="18">
        <f t="shared" si="3"/>
        <v>106.04685439566629</v>
      </c>
      <c r="D37" s="19">
        <f t="shared" si="11"/>
        <v>0.88791856207443454</v>
      </c>
      <c r="E37" s="20">
        <f t="shared" si="1"/>
        <v>0.60484034271301745</v>
      </c>
      <c r="F37" s="67">
        <f t="shared" si="6"/>
        <v>1.3755161655198418</v>
      </c>
      <c r="G37" s="104" t="s">
        <v>174</v>
      </c>
      <c r="H37" s="122">
        <v>14592.851000000001</v>
      </c>
      <c r="I37" s="122">
        <v>106.04685439566629</v>
      </c>
      <c r="J37" s="119">
        <v>8826.3449999999993</v>
      </c>
      <c r="K37" s="55">
        <f t="shared" si="4"/>
        <v>16434.898000000001</v>
      </c>
      <c r="L37" s="43">
        <v>16434898</v>
      </c>
      <c r="M37" s="79">
        <f>SUM(M38:M45)</f>
        <v>10609</v>
      </c>
      <c r="N37" s="82" t="s">
        <v>14</v>
      </c>
      <c r="O37" s="88">
        <f t="shared" ref="O37" si="12">SUM(O38:O45)</f>
        <v>10.609</v>
      </c>
    </row>
    <row r="38" spans="1:15" s="1" customFormat="1" ht="20.100000000000001" customHeight="1" x14ac:dyDescent="0.25">
      <c r="A38" s="7" t="s">
        <v>24</v>
      </c>
      <c r="B38" s="32">
        <f t="shared" si="2"/>
        <v>564.03800000000001</v>
      </c>
      <c r="C38" s="111">
        <f t="shared" si="3"/>
        <v>120.5237729946644</v>
      </c>
      <c r="D38" s="114">
        <f t="shared" si="11"/>
        <v>1.2043344578724859</v>
      </c>
      <c r="E38" s="33">
        <f t="shared" si="1"/>
        <v>0.67972725241916321</v>
      </c>
      <c r="F38" s="126">
        <f t="shared" si="6"/>
        <v>2.6858952380952381</v>
      </c>
      <c r="G38" s="102" t="s">
        <v>175</v>
      </c>
      <c r="H38" s="123">
        <v>564.03800000000001</v>
      </c>
      <c r="I38" s="123">
        <v>120.5237729946644</v>
      </c>
      <c r="J38" s="120">
        <v>383.392</v>
      </c>
      <c r="K38" s="56">
        <f t="shared" si="4"/>
        <v>468.34</v>
      </c>
      <c r="L38" s="44">
        <v>468340</v>
      </c>
      <c r="M38" s="28">
        <f t="shared" si="7"/>
        <v>210</v>
      </c>
      <c r="N38" s="83" t="s">
        <v>217</v>
      </c>
      <c r="O38" s="89">
        <v>0.21</v>
      </c>
    </row>
    <row r="39" spans="1:15" s="1" customFormat="1" ht="20.100000000000001" customHeight="1" x14ac:dyDescent="0.25">
      <c r="A39" s="7" t="s">
        <v>25</v>
      </c>
      <c r="B39" s="32">
        <f t="shared" si="2"/>
        <v>142.00399999999999</v>
      </c>
      <c r="C39" s="111">
        <f t="shared" si="3"/>
        <v>115.42225473461757</v>
      </c>
      <c r="D39" s="31">
        <f t="shared" si="11"/>
        <v>0.53034852627018636</v>
      </c>
      <c r="E39" s="33">
        <f t="shared" si="1"/>
        <v>0.70320554350581677</v>
      </c>
      <c r="F39" s="126">
        <f t="shared" si="6"/>
        <v>1.302788990825688</v>
      </c>
      <c r="G39" s="102" t="s">
        <v>176</v>
      </c>
      <c r="H39" s="123">
        <v>142.00399999999999</v>
      </c>
      <c r="I39" s="123">
        <v>115.42225473461757</v>
      </c>
      <c r="J39" s="120">
        <v>99.858000000000004</v>
      </c>
      <c r="K39" s="56">
        <f t="shared" si="4"/>
        <v>267.75599999999997</v>
      </c>
      <c r="L39" s="44">
        <v>267756</v>
      </c>
      <c r="M39" s="28">
        <f t="shared" si="7"/>
        <v>109</v>
      </c>
      <c r="N39" s="83" t="s">
        <v>218</v>
      </c>
      <c r="O39" s="89">
        <v>0.109</v>
      </c>
    </row>
    <row r="40" spans="1:15" s="1" customFormat="1" ht="20.100000000000001" customHeight="1" x14ac:dyDescent="0.25">
      <c r="A40" s="7" t="s">
        <v>90</v>
      </c>
      <c r="B40" s="113">
        <f t="shared" si="2"/>
        <v>1219.5719999999999</v>
      </c>
      <c r="C40" s="111">
        <f t="shared" si="3"/>
        <v>131.53363805201499</v>
      </c>
      <c r="D40" s="31">
        <f t="shared" si="11"/>
        <v>0.6431008762424244</v>
      </c>
      <c r="E40" s="33">
        <f t="shared" si="1"/>
        <v>0.74098864191700042</v>
      </c>
      <c r="F40" s="126">
        <f t="shared" si="6"/>
        <v>1.4018068965517241</v>
      </c>
      <c r="G40" s="105" t="s">
        <v>90</v>
      </c>
      <c r="H40" s="123">
        <v>1219.5719999999999</v>
      </c>
      <c r="I40" s="123">
        <v>131.53363805201499</v>
      </c>
      <c r="J40" s="120">
        <v>903.68899999999996</v>
      </c>
      <c r="K40" s="56">
        <f t="shared" si="4"/>
        <v>1896.393</v>
      </c>
      <c r="L40" s="44">
        <v>1896393</v>
      </c>
      <c r="M40" s="28">
        <f t="shared" si="7"/>
        <v>870</v>
      </c>
      <c r="N40" s="83" t="s">
        <v>221</v>
      </c>
      <c r="O40" s="89">
        <v>0.87</v>
      </c>
    </row>
    <row r="41" spans="1:15" s="1" customFormat="1" ht="20.100000000000001" customHeight="1" x14ac:dyDescent="0.25">
      <c r="A41" s="7" t="s">
        <v>2</v>
      </c>
      <c r="B41" s="113">
        <f t="shared" si="2"/>
        <v>7640.3739999999998</v>
      </c>
      <c r="C41" s="111">
        <f t="shared" si="3"/>
        <v>100.6288070630589</v>
      </c>
      <c r="D41" s="114">
        <f t="shared" si="11"/>
        <v>1.3433912780195021</v>
      </c>
      <c r="E41" s="33">
        <f t="shared" si="1"/>
        <v>0.55532477860376994</v>
      </c>
      <c r="F41" s="126">
        <f t="shared" si="6"/>
        <v>1.5168501091919793</v>
      </c>
      <c r="G41" s="105" t="s">
        <v>2</v>
      </c>
      <c r="H41" s="123">
        <v>7640.3739999999998</v>
      </c>
      <c r="I41" s="123">
        <v>100.6288070630589</v>
      </c>
      <c r="J41" s="120">
        <v>4242.8890000000001</v>
      </c>
      <c r="K41" s="56">
        <f t="shared" si="4"/>
        <v>5687.3779999999997</v>
      </c>
      <c r="L41" s="44">
        <v>5687378</v>
      </c>
      <c r="M41" s="28">
        <f t="shared" si="7"/>
        <v>5037</v>
      </c>
      <c r="N41" s="83" t="s">
        <v>220</v>
      </c>
      <c r="O41" s="89">
        <v>5.0369999999999999</v>
      </c>
    </row>
    <row r="42" spans="1:15" s="1" customFormat="1" ht="20.100000000000001" customHeight="1" x14ac:dyDescent="0.25">
      <c r="A42" s="7" t="s">
        <v>65</v>
      </c>
      <c r="B42" s="32">
        <f t="shared" si="2"/>
        <v>632.09199999999998</v>
      </c>
      <c r="C42" s="111">
        <f t="shared" si="3"/>
        <v>106.9924269866042</v>
      </c>
      <c r="D42" s="31">
        <f t="shared" si="11"/>
        <v>0.63884458728763027</v>
      </c>
      <c r="E42" s="118">
        <f t="shared" si="1"/>
        <v>0.86338222916917151</v>
      </c>
      <c r="F42" s="126">
        <f t="shared" si="6"/>
        <v>2.1947638888888887</v>
      </c>
      <c r="G42" s="102" t="s">
        <v>177</v>
      </c>
      <c r="H42" s="123">
        <v>632.09199999999998</v>
      </c>
      <c r="I42" s="123">
        <v>106.9924269866042</v>
      </c>
      <c r="J42" s="120">
        <v>545.73699999999997</v>
      </c>
      <c r="K42" s="56">
        <f t="shared" si="4"/>
        <v>989.43</v>
      </c>
      <c r="L42" s="44">
        <v>989430</v>
      </c>
      <c r="M42" s="28">
        <f t="shared" si="7"/>
        <v>288</v>
      </c>
      <c r="N42" s="83" t="s">
        <v>216</v>
      </c>
      <c r="O42" s="89">
        <v>0.28799999999999998</v>
      </c>
    </row>
    <row r="43" spans="1:15" s="1" customFormat="1" ht="20.100000000000001" customHeight="1" x14ac:dyDescent="0.25">
      <c r="A43" s="7" t="s">
        <v>66</v>
      </c>
      <c r="B43" s="32">
        <f t="shared" si="2"/>
        <v>951.05</v>
      </c>
      <c r="C43" s="111">
        <f t="shared" si="3"/>
        <v>119.10531687737556</v>
      </c>
      <c r="D43" s="31">
        <f t="shared" si="11"/>
        <v>0.38821837543845755</v>
      </c>
      <c r="E43" s="33">
        <f t="shared" si="1"/>
        <v>0.53576573261132432</v>
      </c>
      <c r="F43" s="126">
        <f t="shared" si="6"/>
        <v>1.3081843191196698</v>
      </c>
      <c r="G43" s="102" t="s">
        <v>178</v>
      </c>
      <c r="H43" s="123">
        <v>951.05</v>
      </c>
      <c r="I43" s="123">
        <v>119.10531687737556</v>
      </c>
      <c r="J43" s="120">
        <v>509.54</v>
      </c>
      <c r="K43" s="56">
        <f t="shared" si="4"/>
        <v>2449.7809999999999</v>
      </c>
      <c r="L43" s="44">
        <v>2449781</v>
      </c>
      <c r="M43" s="28">
        <f t="shared" si="7"/>
        <v>727</v>
      </c>
      <c r="N43" s="83" t="s">
        <v>219</v>
      </c>
      <c r="O43" s="89">
        <v>0.72699999999999998</v>
      </c>
    </row>
    <row r="44" spans="1:15" s="1" customFormat="1" ht="20.100000000000001" customHeight="1" x14ac:dyDescent="0.25">
      <c r="A44" s="7" t="s">
        <v>67</v>
      </c>
      <c r="B44" s="113">
        <f t="shared" si="2"/>
        <v>2963.4270000000001</v>
      </c>
      <c r="C44" s="111">
        <f t="shared" si="3"/>
        <v>109.605462395912</v>
      </c>
      <c r="D44" s="31">
        <f t="shared" si="11"/>
        <v>0.71343189296067211</v>
      </c>
      <c r="E44" s="33">
        <f t="shared" si="1"/>
        <v>0.5882314630999852</v>
      </c>
      <c r="F44" s="126">
        <f t="shared" si="6"/>
        <v>1.0218713793103449</v>
      </c>
      <c r="G44" s="105" t="s">
        <v>97</v>
      </c>
      <c r="H44" s="123">
        <v>2963.4270000000001</v>
      </c>
      <c r="I44" s="123">
        <v>109.605462395912</v>
      </c>
      <c r="J44" s="120">
        <v>1743.181</v>
      </c>
      <c r="K44" s="56">
        <f t="shared" si="4"/>
        <v>4153.7629999999999</v>
      </c>
      <c r="L44" s="44">
        <v>4153763</v>
      </c>
      <c r="M44" s="28">
        <f t="shared" si="7"/>
        <v>2900</v>
      </c>
      <c r="N44" s="83" t="s">
        <v>222</v>
      </c>
      <c r="O44" s="89">
        <v>2.9</v>
      </c>
    </row>
    <row r="45" spans="1:15" s="1" customFormat="1" ht="20.100000000000001" customHeight="1" thickBot="1" x14ac:dyDescent="0.3">
      <c r="A45" s="10" t="s">
        <v>91</v>
      </c>
      <c r="B45" s="36">
        <f t="shared" si="2"/>
        <v>480.29399999999998</v>
      </c>
      <c r="C45" s="116">
        <f t="shared" si="3"/>
        <v>86.241886104701791</v>
      </c>
      <c r="D45" s="34">
        <f t="shared" si="11"/>
        <v>0.92000298817945159</v>
      </c>
      <c r="E45" s="118">
        <f t="shared" si="1"/>
        <v>0.82878195438627178</v>
      </c>
      <c r="F45" s="126">
        <f t="shared" si="6"/>
        <v>1.0262692307692307</v>
      </c>
      <c r="G45" s="105" t="s">
        <v>91</v>
      </c>
      <c r="H45" s="123">
        <v>480.29399999999998</v>
      </c>
      <c r="I45" s="123">
        <v>86.241886104701791</v>
      </c>
      <c r="J45" s="120">
        <v>398.05900000000003</v>
      </c>
      <c r="K45" s="57">
        <f t="shared" si="4"/>
        <v>522.05700000000002</v>
      </c>
      <c r="L45" s="44">
        <v>522057</v>
      </c>
      <c r="M45" s="42">
        <f t="shared" si="7"/>
        <v>468</v>
      </c>
      <c r="N45" s="84" t="s">
        <v>223</v>
      </c>
      <c r="O45" s="90">
        <v>0.46800000000000003</v>
      </c>
    </row>
    <row r="46" spans="1:15" s="1" customFormat="1" ht="20.100000000000001" customHeight="1" x14ac:dyDescent="0.25">
      <c r="A46" s="9" t="s">
        <v>15</v>
      </c>
      <c r="B46" s="17">
        <f t="shared" si="2"/>
        <v>7364.0820000000003</v>
      </c>
      <c r="C46" s="18">
        <f t="shared" si="3"/>
        <v>123.34542431090473</v>
      </c>
      <c r="D46" s="19">
        <f t="shared" si="11"/>
        <v>0.73660443142053056</v>
      </c>
      <c r="E46" s="20">
        <f t="shared" si="1"/>
        <v>0.70992243160790436</v>
      </c>
      <c r="F46" s="67">
        <f t="shared" si="6"/>
        <v>1.6267024519549371</v>
      </c>
      <c r="G46" s="101" t="s">
        <v>98</v>
      </c>
      <c r="H46" s="122">
        <v>7364.0820000000003</v>
      </c>
      <c r="I46" s="122">
        <v>123.34542431090473</v>
      </c>
      <c r="J46" s="119">
        <v>5227.9269999999997</v>
      </c>
      <c r="K46" s="60">
        <f t="shared" si="4"/>
        <v>9997.3359999999993</v>
      </c>
      <c r="L46" s="43">
        <v>9997336</v>
      </c>
      <c r="M46" s="46">
        <f>SUM(M47:M53)</f>
        <v>4527</v>
      </c>
      <c r="N46" s="85" t="s">
        <v>15</v>
      </c>
      <c r="O46" s="88">
        <f t="shared" ref="O46" si="13">SUM(O47:O53)</f>
        <v>4.5270000000000001</v>
      </c>
    </row>
    <row r="47" spans="1:15" s="1" customFormat="1" ht="20.100000000000001" customHeight="1" x14ac:dyDescent="0.25">
      <c r="A47" s="7" t="s">
        <v>26</v>
      </c>
      <c r="B47" s="113">
        <f t="shared" si="2"/>
        <v>1617.377</v>
      </c>
      <c r="C47" s="111">
        <f t="shared" si="3"/>
        <v>160.87876825627973</v>
      </c>
      <c r="D47" s="31">
        <f t="shared" si="11"/>
        <v>0.512825090040544</v>
      </c>
      <c r="E47" s="33">
        <f t="shared" si="1"/>
        <v>0.67000087178190371</v>
      </c>
      <c r="F47" s="126">
        <f t="shared" si="6"/>
        <v>1.4287782685512367</v>
      </c>
      <c r="G47" s="105" t="s">
        <v>99</v>
      </c>
      <c r="H47" s="123">
        <v>1617.377</v>
      </c>
      <c r="I47" s="123">
        <v>160.87876825627973</v>
      </c>
      <c r="J47" s="120">
        <v>1083.644</v>
      </c>
      <c r="K47" s="56">
        <f t="shared" si="4"/>
        <v>3153.857</v>
      </c>
      <c r="L47" s="44">
        <v>3153857</v>
      </c>
      <c r="M47" s="28">
        <f t="shared" si="7"/>
        <v>1132</v>
      </c>
      <c r="N47" s="83" t="s">
        <v>224</v>
      </c>
      <c r="O47" s="89">
        <v>1.1319999999999999</v>
      </c>
    </row>
    <row r="48" spans="1:15" s="1" customFormat="1" ht="20.100000000000001" customHeight="1" x14ac:dyDescent="0.25">
      <c r="A48" s="7" t="s">
        <v>27</v>
      </c>
      <c r="B48" s="32">
        <f t="shared" si="2"/>
        <v>162.60599999999999</v>
      </c>
      <c r="C48" s="111">
        <f t="shared" si="3"/>
        <v>120.55336847490047</v>
      </c>
      <c r="D48" s="31">
        <f t="shared" si="11"/>
        <v>0.31028244965251939</v>
      </c>
      <c r="E48" s="33">
        <f t="shared" si="1"/>
        <v>0.63117597136637027</v>
      </c>
      <c r="F48" s="127">
        <f t="shared" si="6"/>
        <v>0.40348883374689826</v>
      </c>
      <c r="G48" s="102" t="s">
        <v>100</v>
      </c>
      <c r="H48" s="123">
        <v>162.60599999999999</v>
      </c>
      <c r="I48" s="123">
        <v>120.55336847490047</v>
      </c>
      <c r="J48" s="120">
        <v>102.633</v>
      </c>
      <c r="K48" s="56">
        <f t="shared" si="4"/>
        <v>524.05799999999999</v>
      </c>
      <c r="L48" s="44">
        <v>524058</v>
      </c>
      <c r="M48" s="28">
        <f t="shared" si="7"/>
        <v>403</v>
      </c>
      <c r="N48" s="83" t="s">
        <v>225</v>
      </c>
      <c r="O48" s="89">
        <v>0.40300000000000002</v>
      </c>
    </row>
    <row r="49" spans="1:15" s="1" customFormat="1" ht="18.75" customHeight="1" x14ac:dyDescent="0.25">
      <c r="A49" s="7" t="s">
        <v>28</v>
      </c>
      <c r="B49" s="32">
        <f t="shared" si="2"/>
        <v>559.29300000000001</v>
      </c>
      <c r="C49" s="111">
        <f t="shared" si="3"/>
        <v>107.02123995407578</v>
      </c>
      <c r="D49" s="31">
        <f t="shared" si="11"/>
        <v>0.64250586166134593</v>
      </c>
      <c r="E49" s="33">
        <f t="shared" si="1"/>
        <v>0.57424283872674964</v>
      </c>
      <c r="F49" s="126">
        <f t="shared" si="6"/>
        <v>1.0776358381502891</v>
      </c>
      <c r="G49" s="102" t="s">
        <v>101</v>
      </c>
      <c r="H49" s="123">
        <v>559.29300000000001</v>
      </c>
      <c r="I49" s="123">
        <v>107.02123995407578</v>
      </c>
      <c r="J49" s="120">
        <v>321.17</v>
      </c>
      <c r="K49" s="56">
        <f t="shared" si="4"/>
        <v>870.48699999999997</v>
      </c>
      <c r="L49" s="44">
        <v>870487</v>
      </c>
      <c r="M49" s="28">
        <f t="shared" si="7"/>
        <v>519</v>
      </c>
      <c r="N49" s="83" t="s">
        <v>272</v>
      </c>
      <c r="O49" s="89">
        <v>0.51900000000000002</v>
      </c>
    </row>
    <row r="50" spans="1:15" s="1" customFormat="1" ht="20.100000000000001" customHeight="1" x14ac:dyDescent="0.25">
      <c r="A50" s="7" t="s">
        <v>29</v>
      </c>
      <c r="B50" s="32">
        <f t="shared" si="2"/>
        <v>419.928</v>
      </c>
      <c r="C50" s="111">
        <f t="shared" si="3"/>
        <v>135.89023364183549</v>
      </c>
      <c r="D50" s="31">
        <f t="shared" si="11"/>
        <v>0.90459029035864535</v>
      </c>
      <c r="E50" s="33">
        <f t="shared" si="1"/>
        <v>0.72492665409308255</v>
      </c>
      <c r="F50" s="126">
        <f t="shared" si="6"/>
        <v>1.8499030837004404</v>
      </c>
      <c r="G50" s="102" t="s">
        <v>102</v>
      </c>
      <c r="H50" s="123">
        <v>419.928</v>
      </c>
      <c r="I50" s="123">
        <v>135.89023364183549</v>
      </c>
      <c r="J50" s="120">
        <v>304.41699999999997</v>
      </c>
      <c r="K50" s="56">
        <f t="shared" si="4"/>
        <v>464.21899999999999</v>
      </c>
      <c r="L50" s="44">
        <v>464219</v>
      </c>
      <c r="M50" s="28">
        <f t="shared" si="7"/>
        <v>227</v>
      </c>
      <c r="N50" s="83" t="s">
        <v>273</v>
      </c>
      <c r="O50" s="89">
        <v>0.22700000000000001</v>
      </c>
    </row>
    <row r="51" spans="1:15" s="1" customFormat="1" ht="20.100000000000001" customHeight="1" x14ac:dyDescent="0.25">
      <c r="A51" s="7" t="s">
        <v>89</v>
      </c>
      <c r="B51" s="32">
        <f t="shared" si="2"/>
        <v>481.452</v>
      </c>
      <c r="C51" s="111">
        <f t="shared" si="3"/>
        <v>140.86770282290155</v>
      </c>
      <c r="D51" s="31">
        <f t="shared" si="11"/>
        <v>0.69965878242874824</v>
      </c>
      <c r="E51" s="33">
        <f t="shared" si="1"/>
        <v>0.44501009446424566</v>
      </c>
      <c r="F51" s="126">
        <f t="shared" si="6"/>
        <v>1.9571219512195122</v>
      </c>
      <c r="G51" s="102" t="s">
        <v>103</v>
      </c>
      <c r="H51" s="123">
        <v>481.452</v>
      </c>
      <c r="I51" s="123">
        <v>140.86770282290155</v>
      </c>
      <c r="J51" s="120">
        <v>214.251</v>
      </c>
      <c r="K51" s="56">
        <f t="shared" si="4"/>
        <v>688.12400000000002</v>
      </c>
      <c r="L51" s="44">
        <v>688124</v>
      </c>
      <c r="M51" s="28">
        <f t="shared" si="7"/>
        <v>246</v>
      </c>
      <c r="N51" s="83" t="s">
        <v>274</v>
      </c>
      <c r="O51" s="89">
        <v>0.246</v>
      </c>
    </row>
    <row r="52" spans="1:15" s="1" customFormat="1" ht="20.100000000000001" customHeight="1" x14ac:dyDescent="0.25">
      <c r="A52" s="7" t="s">
        <v>30</v>
      </c>
      <c r="B52" s="113">
        <f t="shared" si="2"/>
        <v>2331.5010000000002</v>
      </c>
      <c r="C52" s="111">
        <f t="shared" si="3"/>
        <v>115.63350419211569</v>
      </c>
      <c r="D52" s="114">
        <f t="shared" si="11"/>
        <v>1.5375369216433539</v>
      </c>
      <c r="E52" s="118">
        <f t="shared" si="1"/>
        <v>0.87305002228178319</v>
      </c>
      <c r="F52" s="126">
        <f t="shared" si="6"/>
        <v>2.9143762500000001</v>
      </c>
      <c r="G52" s="102" t="s">
        <v>104</v>
      </c>
      <c r="H52" s="123">
        <v>2331.5010000000002</v>
      </c>
      <c r="I52" s="123">
        <v>115.63350419211569</v>
      </c>
      <c r="J52" s="120">
        <v>2035.5170000000001</v>
      </c>
      <c r="K52" s="56">
        <f t="shared" si="4"/>
        <v>1516.3869999999999</v>
      </c>
      <c r="L52" s="44">
        <v>1516387</v>
      </c>
      <c r="M52" s="28">
        <f t="shared" si="7"/>
        <v>800</v>
      </c>
      <c r="N52" s="83" t="s">
        <v>227</v>
      </c>
      <c r="O52" s="89">
        <v>0.8</v>
      </c>
    </row>
    <row r="53" spans="1:15" s="1" customFormat="1" ht="20.100000000000001" customHeight="1" thickBot="1" x14ac:dyDescent="0.3">
      <c r="A53" s="7" t="s">
        <v>3</v>
      </c>
      <c r="B53" s="113">
        <f t="shared" si="2"/>
        <v>1791.925</v>
      </c>
      <c r="C53" s="111">
        <f t="shared" si="3"/>
        <v>109.23780883680639</v>
      </c>
      <c r="D53" s="37">
        <f t="shared" si="11"/>
        <v>0.64453004168039463</v>
      </c>
      <c r="E53" s="38">
        <f t="shared" si="1"/>
        <v>0.65086150369016571</v>
      </c>
      <c r="F53" s="126">
        <f t="shared" si="6"/>
        <v>1.4932708333333333</v>
      </c>
      <c r="G53" s="102" t="s">
        <v>3</v>
      </c>
      <c r="H53" s="123">
        <v>1791.925</v>
      </c>
      <c r="I53" s="123">
        <v>109.23780883680639</v>
      </c>
      <c r="J53" s="120">
        <v>1166.2950000000001</v>
      </c>
      <c r="K53" s="59">
        <f t="shared" si="4"/>
        <v>2780.2040000000002</v>
      </c>
      <c r="L53" s="44">
        <v>2780204</v>
      </c>
      <c r="M53" s="48">
        <f t="shared" si="7"/>
        <v>1200</v>
      </c>
      <c r="N53" s="86" t="s">
        <v>226</v>
      </c>
      <c r="O53" s="90">
        <v>1.2</v>
      </c>
    </row>
    <row r="54" spans="1:15" s="1" customFormat="1" ht="20.100000000000001" customHeight="1" x14ac:dyDescent="0.25">
      <c r="A54" s="9" t="s">
        <v>16</v>
      </c>
      <c r="B54" s="17">
        <f t="shared" si="2"/>
        <v>20158.292000000001</v>
      </c>
      <c r="C54" s="18">
        <f t="shared" si="3"/>
        <v>108.72255864409756</v>
      </c>
      <c r="D54" s="19">
        <f t="shared" si="11"/>
        <v>0.69886657534406149</v>
      </c>
      <c r="E54" s="20">
        <f t="shared" si="1"/>
        <v>0.57590181747540914</v>
      </c>
      <c r="F54" s="67">
        <f t="shared" si="6"/>
        <v>1.1406264923895209</v>
      </c>
      <c r="G54" s="104" t="s">
        <v>105</v>
      </c>
      <c r="H54" s="122">
        <v>20158.292000000001</v>
      </c>
      <c r="I54" s="122">
        <v>108.72255864409756</v>
      </c>
      <c r="J54" s="119">
        <v>11609.197</v>
      </c>
      <c r="K54" s="61">
        <f t="shared" si="4"/>
        <v>28844.263999999999</v>
      </c>
      <c r="L54" s="43">
        <v>28844264</v>
      </c>
      <c r="M54" s="47">
        <f>SUM(M55:M68)</f>
        <v>17673</v>
      </c>
      <c r="N54" s="82" t="s">
        <v>16</v>
      </c>
      <c r="O54" s="88">
        <f t="shared" ref="O54" si="14">SUM(O55:O68)</f>
        <v>17.673000000000002</v>
      </c>
    </row>
    <row r="55" spans="1:15" s="1" customFormat="1" ht="20.100000000000001" customHeight="1" x14ac:dyDescent="0.25">
      <c r="A55" s="7" t="s">
        <v>31</v>
      </c>
      <c r="B55" s="113">
        <f t="shared" si="2"/>
        <v>3315.4650000000001</v>
      </c>
      <c r="C55" s="111">
        <f t="shared" si="3"/>
        <v>108.26114214996392</v>
      </c>
      <c r="D55" s="31">
        <f t="shared" si="11"/>
        <v>0.82864831549302531</v>
      </c>
      <c r="E55" s="33">
        <f t="shared" si="1"/>
        <v>0.62121663175452002</v>
      </c>
      <c r="F55" s="126">
        <f t="shared" si="6"/>
        <v>1.2279500000000001</v>
      </c>
      <c r="G55" s="103" t="s">
        <v>106</v>
      </c>
      <c r="H55" s="123">
        <v>3315.4650000000001</v>
      </c>
      <c r="I55" s="123">
        <v>108.26114214996392</v>
      </c>
      <c r="J55" s="120">
        <v>2059.6219999999998</v>
      </c>
      <c r="K55" s="56">
        <f t="shared" si="4"/>
        <v>4001.0520000000001</v>
      </c>
      <c r="L55" s="44">
        <v>4001052</v>
      </c>
      <c r="M55" s="28">
        <f t="shared" si="7"/>
        <v>2700</v>
      </c>
      <c r="N55" s="83" t="s">
        <v>229</v>
      </c>
      <c r="O55" s="89">
        <v>2.7</v>
      </c>
    </row>
    <row r="56" spans="1:15" s="1" customFormat="1" ht="20.100000000000001" customHeight="1" x14ac:dyDescent="0.25">
      <c r="A56" s="7" t="s">
        <v>32</v>
      </c>
      <c r="B56" s="32">
        <f t="shared" si="2"/>
        <v>536.54700000000003</v>
      </c>
      <c r="C56" s="111">
        <f t="shared" si="3"/>
        <v>123.10754503987738</v>
      </c>
      <c r="D56" s="31">
        <f t="shared" si="11"/>
        <v>0.79908109999925536</v>
      </c>
      <c r="E56" s="33">
        <f t="shared" si="1"/>
        <v>0.49450094772685332</v>
      </c>
      <c r="F56" s="126">
        <f t="shared" si="6"/>
        <v>1.2595000000000001</v>
      </c>
      <c r="G56" s="102" t="s">
        <v>107</v>
      </c>
      <c r="H56" s="123">
        <v>536.54700000000003</v>
      </c>
      <c r="I56" s="123">
        <v>123.10754503987738</v>
      </c>
      <c r="J56" s="120">
        <v>265.32299999999998</v>
      </c>
      <c r="K56" s="56">
        <f t="shared" si="4"/>
        <v>671.45500000000004</v>
      </c>
      <c r="L56" s="44">
        <v>671455</v>
      </c>
      <c r="M56" s="28">
        <f t="shared" si="7"/>
        <v>426</v>
      </c>
      <c r="N56" s="83" t="s">
        <v>230</v>
      </c>
      <c r="O56" s="89">
        <v>0.42599999999999999</v>
      </c>
    </row>
    <row r="57" spans="1:15" s="1" customFormat="1" ht="20.100000000000001" customHeight="1" x14ac:dyDescent="0.25">
      <c r="A57" s="7" t="s">
        <v>33</v>
      </c>
      <c r="B57" s="32">
        <f t="shared" si="2"/>
        <v>360.32900000000001</v>
      </c>
      <c r="C57" s="111">
        <f t="shared" si="3"/>
        <v>105.18159368085516</v>
      </c>
      <c r="D57" s="31">
        <f t="shared" si="11"/>
        <v>0.46755108846423843</v>
      </c>
      <c r="E57" s="33">
        <f t="shared" si="1"/>
        <v>0.47211853611560545</v>
      </c>
      <c r="F57" s="127">
        <f t="shared" si="6"/>
        <v>0.90082249999999997</v>
      </c>
      <c r="G57" s="102" t="s">
        <v>108</v>
      </c>
      <c r="H57" s="123">
        <v>360.32900000000001</v>
      </c>
      <c r="I57" s="123">
        <v>105.18159368085516</v>
      </c>
      <c r="J57" s="120">
        <v>170.11799999999999</v>
      </c>
      <c r="K57" s="56">
        <f t="shared" si="4"/>
        <v>770.673</v>
      </c>
      <c r="L57" s="44">
        <v>770673</v>
      </c>
      <c r="M57" s="28">
        <f t="shared" si="7"/>
        <v>400</v>
      </c>
      <c r="N57" s="83" t="s">
        <v>231</v>
      </c>
      <c r="O57" s="89">
        <v>0.4</v>
      </c>
    </row>
    <row r="58" spans="1:15" s="1" customFormat="1" ht="21.75" customHeight="1" x14ac:dyDescent="0.25">
      <c r="A58" s="7" t="s">
        <v>180</v>
      </c>
      <c r="B58" s="113">
        <f t="shared" si="2"/>
        <v>3436.5169999999998</v>
      </c>
      <c r="C58" s="111">
        <f t="shared" si="3"/>
        <v>111.09111527622161</v>
      </c>
      <c r="D58" s="31">
        <f t="shared" si="11"/>
        <v>0.88424285230914512</v>
      </c>
      <c r="E58" s="33">
        <f t="shared" si="1"/>
        <v>0.49434383708854052</v>
      </c>
      <c r="F58" s="126">
        <f t="shared" si="6"/>
        <v>1.2143169611307421</v>
      </c>
      <c r="G58" s="102" t="s">
        <v>109</v>
      </c>
      <c r="H58" s="123">
        <v>3436.5169999999998</v>
      </c>
      <c r="I58" s="123">
        <v>111.09111527622161</v>
      </c>
      <c r="J58" s="120">
        <v>1698.8209999999999</v>
      </c>
      <c r="K58" s="56">
        <f t="shared" si="4"/>
        <v>3886.395</v>
      </c>
      <c r="L58" s="44">
        <v>3886395</v>
      </c>
      <c r="M58" s="28">
        <f t="shared" si="7"/>
        <v>2830</v>
      </c>
      <c r="N58" s="83" t="s">
        <v>232</v>
      </c>
      <c r="O58" s="89">
        <v>2.83</v>
      </c>
    </row>
    <row r="59" spans="1:15" s="1" customFormat="1" ht="20.100000000000001" customHeight="1" x14ac:dyDescent="0.25">
      <c r="A59" s="7" t="s">
        <v>34</v>
      </c>
      <c r="B59" s="113">
        <f t="shared" si="2"/>
        <v>1389.576</v>
      </c>
      <c r="C59" s="111">
        <f t="shared" si="3"/>
        <v>118.16042067741036</v>
      </c>
      <c r="D59" s="31">
        <f t="shared" si="11"/>
        <v>0.93608180752596903</v>
      </c>
      <c r="E59" s="33">
        <f t="shared" si="1"/>
        <v>0.61991355636539491</v>
      </c>
      <c r="F59" s="126">
        <f t="shared" si="6"/>
        <v>1.6946048780487806</v>
      </c>
      <c r="G59" s="102" t="s">
        <v>110</v>
      </c>
      <c r="H59" s="123">
        <v>1389.576</v>
      </c>
      <c r="I59" s="123">
        <v>118.16042067741036</v>
      </c>
      <c r="J59" s="120">
        <v>861.41700000000003</v>
      </c>
      <c r="K59" s="56">
        <f t="shared" si="4"/>
        <v>1484.46</v>
      </c>
      <c r="L59" s="44">
        <v>1484460</v>
      </c>
      <c r="M59" s="28">
        <f t="shared" si="7"/>
        <v>820</v>
      </c>
      <c r="N59" s="83" t="s">
        <v>239</v>
      </c>
      <c r="O59" s="89">
        <v>0.82</v>
      </c>
    </row>
    <row r="60" spans="1:15" s="1" customFormat="1" ht="20.100000000000001" customHeight="1" x14ac:dyDescent="0.25">
      <c r="A60" s="7" t="s">
        <v>35</v>
      </c>
      <c r="B60" s="32">
        <f t="shared" si="2"/>
        <v>780.71199999999999</v>
      </c>
      <c r="C60" s="115">
        <f t="shared" si="3"/>
        <v>91.786163980450922</v>
      </c>
      <c r="D60" s="31">
        <f t="shared" si="11"/>
        <v>0.65144618496381512</v>
      </c>
      <c r="E60" s="33">
        <f t="shared" si="1"/>
        <v>0.49109274610868026</v>
      </c>
      <c r="F60" s="126">
        <f t="shared" si="6"/>
        <v>1.0694684931506848</v>
      </c>
      <c r="G60" s="102" t="s">
        <v>111</v>
      </c>
      <c r="H60" s="123">
        <v>780.71199999999999</v>
      </c>
      <c r="I60" s="123">
        <v>91.786163980450922</v>
      </c>
      <c r="J60" s="120">
        <v>383.40199999999999</v>
      </c>
      <c r="K60" s="56">
        <f t="shared" si="4"/>
        <v>1198.4290000000001</v>
      </c>
      <c r="L60" s="44">
        <v>1198429</v>
      </c>
      <c r="M60" s="28">
        <f t="shared" si="7"/>
        <v>730</v>
      </c>
      <c r="N60" s="83" t="s">
        <v>241</v>
      </c>
      <c r="O60" s="89">
        <v>0.73</v>
      </c>
    </row>
    <row r="61" spans="1:15" s="1" customFormat="1" ht="20.100000000000001" customHeight="1" x14ac:dyDescent="0.25">
      <c r="A61" s="7" t="s">
        <v>4</v>
      </c>
      <c r="B61" s="113">
        <f t="shared" si="2"/>
        <v>1927.681</v>
      </c>
      <c r="C61" s="115">
        <f t="shared" si="3"/>
        <v>97.017184143721934</v>
      </c>
      <c r="D61" s="31">
        <f t="shared" si="11"/>
        <v>0.75392748583023195</v>
      </c>
      <c r="E61" s="33">
        <f t="shared" si="1"/>
        <v>0.64677661916053542</v>
      </c>
      <c r="F61" s="126">
        <f t="shared" si="6"/>
        <v>1.5238584980237155</v>
      </c>
      <c r="G61" s="102" t="s">
        <v>4</v>
      </c>
      <c r="H61" s="123">
        <v>1927.681</v>
      </c>
      <c r="I61" s="123">
        <v>97.017184143721934</v>
      </c>
      <c r="J61" s="120">
        <v>1246.779</v>
      </c>
      <c r="K61" s="56">
        <f t="shared" si="4"/>
        <v>2556.8519999999999</v>
      </c>
      <c r="L61" s="44">
        <v>2556852</v>
      </c>
      <c r="M61" s="28">
        <f t="shared" si="7"/>
        <v>1265</v>
      </c>
      <c r="N61" s="83" t="s">
        <v>236</v>
      </c>
      <c r="O61" s="89">
        <v>1.2649999999999999</v>
      </c>
    </row>
    <row r="62" spans="1:15" s="1" customFormat="1" ht="20.100000000000001" customHeight="1" x14ac:dyDescent="0.25">
      <c r="A62" s="7" t="s">
        <v>68</v>
      </c>
      <c r="B62" s="32">
        <f t="shared" si="2"/>
        <v>595.72299999999996</v>
      </c>
      <c r="C62" s="111">
        <f t="shared" si="3"/>
        <v>112.32787083076424</v>
      </c>
      <c r="D62" s="31">
        <f t="shared" si="11"/>
        <v>0.48245274461847454</v>
      </c>
      <c r="E62" s="33">
        <f t="shared" si="1"/>
        <v>0.61655500962695753</v>
      </c>
      <c r="F62" s="126">
        <f t="shared" si="6"/>
        <v>1.0637910714285714</v>
      </c>
      <c r="G62" s="102" t="s">
        <v>112</v>
      </c>
      <c r="H62" s="123">
        <v>595.72299999999996</v>
      </c>
      <c r="I62" s="123">
        <v>112.32787083076424</v>
      </c>
      <c r="J62" s="120">
        <v>367.29599999999999</v>
      </c>
      <c r="K62" s="56">
        <f t="shared" si="4"/>
        <v>1234.78</v>
      </c>
      <c r="L62" s="44">
        <v>1234780</v>
      </c>
      <c r="M62" s="28">
        <f t="shared" si="7"/>
        <v>560</v>
      </c>
      <c r="N62" s="83" t="s">
        <v>228</v>
      </c>
      <c r="O62" s="89">
        <v>0.56000000000000005</v>
      </c>
    </row>
    <row r="63" spans="1:15" s="1" customFormat="1" ht="20.100000000000001" customHeight="1" x14ac:dyDescent="0.25">
      <c r="A63" s="16" t="s">
        <v>69</v>
      </c>
      <c r="B63" s="113">
        <f t="shared" si="2"/>
        <v>1859.4449999999999</v>
      </c>
      <c r="C63" s="111">
        <f t="shared" si="3"/>
        <v>109.28673821011299</v>
      </c>
      <c r="D63" s="31">
        <f t="shared" si="11"/>
        <v>0.5913787499355968</v>
      </c>
      <c r="E63" s="33">
        <f t="shared" si="1"/>
        <v>0.60498105617536424</v>
      </c>
      <c r="F63" s="126">
        <f t="shared" si="6"/>
        <v>1.1621531249999999</v>
      </c>
      <c r="G63" s="102" t="s">
        <v>113</v>
      </c>
      <c r="H63" s="123">
        <v>1859.4449999999999</v>
      </c>
      <c r="I63" s="123">
        <v>109.28673821011299</v>
      </c>
      <c r="J63" s="120">
        <v>1124.9290000000001</v>
      </c>
      <c r="K63" s="56">
        <f t="shared" si="4"/>
        <v>3144.2539999999999</v>
      </c>
      <c r="L63" s="44">
        <v>3144254</v>
      </c>
      <c r="M63" s="28">
        <f t="shared" si="7"/>
        <v>1600</v>
      </c>
      <c r="N63" s="83" t="s">
        <v>233</v>
      </c>
      <c r="O63" s="89">
        <v>1.6</v>
      </c>
    </row>
    <row r="64" spans="1:15" s="1" customFormat="1" ht="20.100000000000001" customHeight="1" x14ac:dyDescent="0.25">
      <c r="A64" s="7" t="s">
        <v>70</v>
      </c>
      <c r="B64" s="113">
        <f t="shared" si="2"/>
        <v>1129.7729999999999</v>
      </c>
      <c r="C64" s="111">
        <f t="shared" si="3"/>
        <v>118.85341272513045</v>
      </c>
      <c r="D64" s="31">
        <f t="shared" si="11"/>
        <v>0.58702375273956153</v>
      </c>
      <c r="E64" s="33">
        <f t="shared" si="1"/>
        <v>0.70318727744423004</v>
      </c>
      <c r="F64" s="126">
        <f t="shared" si="6"/>
        <v>1.0270663636363635</v>
      </c>
      <c r="G64" s="102" t="s">
        <v>114</v>
      </c>
      <c r="H64" s="123">
        <v>1129.7729999999999</v>
      </c>
      <c r="I64" s="123">
        <v>118.85341272513045</v>
      </c>
      <c r="J64" s="120">
        <v>794.44200000000001</v>
      </c>
      <c r="K64" s="56">
        <f t="shared" si="4"/>
        <v>1924.578</v>
      </c>
      <c r="L64" s="44">
        <v>1924578</v>
      </c>
      <c r="M64" s="28">
        <f t="shared" si="7"/>
        <v>1100</v>
      </c>
      <c r="N64" s="83" t="s">
        <v>234</v>
      </c>
      <c r="O64" s="89">
        <v>1.1000000000000001</v>
      </c>
    </row>
    <row r="65" spans="1:15" s="1" customFormat="1" ht="20.100000000000001" customHeight="1" x14ac:dyDescent="0.25">
      <c r="A65" s="7" t="s">
        <v>71</v>
      </c>
      <c r="B65" s="32">
        <f t="shared" si="2"/>
        <v>938.65599999999995</v>
      </c>
      <c r="C65" s="111">
        <f t="shared" si="3"/>
        <v>113.29228050779336</v>
      </c>
      <c r="D65" s="31">
        <f t="shared" si="11"/>
        <v>0.73674279587649583</v>
      </c>
      <c r="E65" s="33">
        <f t="shared" si="1"/>
        <v>0.4412660229093513</v>
      </c>
      <c r="F65" s="126">
        <f t="shared" si="6"/>
        <v>1.0202782608695651</v>
      </c>
      <c r="G65" s="102" t="s">
        <v>115</v>
      </c>
      <c r="H65" s="123">
        <v>938.65599999999995</v>
      </c>
      <c r="I65" s="123">
        <v>113.29228050779336</v>
      </c>
      <c r="J65" s="120">
        <v>414.197</v>
      </c>
      <c r="K65" s="56">
        <f t="shared" si="4"/>
        <v>1274.0619999999999</v>
      </c>
      <c r="L65" s="44">
        <v>1274062</v>
      </c>
      <c r="M65" s="28">
        <f t="shared" si="7"/>
        <v>920</v>
      </c>
      <c r="N65" s="83" t="s">
        <v>235</v>
      </c>
      <c r="O65" s="89">
        <v>0.92</v>
      </c>
    </row>
    <row r="66" spans="1:15" s="1" customFormat="1" ht="20.100000000000001" customHeight="1" x14ac:dyDescent="0.25">
      <c r="A66" s="7" t="s">
        <v>72</v>
      </c>
      <c r="B66" s="113">
        <f t="shared" si="2"/>
        <v>1938.1849999999999</v>
      </c>
      <c r="C66" s="111">
        <f t="shared" si="3"/>
        <v>103.02304987157898</v>
      </c>
      <c r="D66" s="31">
        <f t="shared" si="11"/>
        <v>0.61888834250827018</v>
      </c>
      <c r="E66" s="33">
        <f t="shared" si="1"/>
        <v>0.58874256069467057</v>
      </c>
      <c r="F66" s="127">
        <f t="shared" si="6"/>
        <v>0.8842084854014598</v>
      </c>
      <c r="G66" s="102" t="s">
        <v>116</v>
      </c>
      <c r="H66" s="123">
        <v>1938.1849999999999</v>
      </c>
      <c r="I66" s="123">
        <v>103.02304987157898</v>
      </c>
      <c r="J66" s="120">
        <v>1141.0920000000001</v>
      </c>
      <c r="K66" s="56">
        <f t="shared" si="4"/>
        <v>3131.72</v>
      </c>
      <c r="L66" s="44">
        <v>3131720</v>
      </c>
      <c r="M66" s="28">
        <f t="shared" si="7"/>
        <v>2192</v>
      </c>
      <c r="N66" s="83" t="s">
        <v>237</v>
      </c>
      <c r="O66" s="89">
        <v>2.1920000000000002</v>
      </c>
    </row>
    <row r="67" spans="1:15" s="1" customFormat="1" ht="20.100000000000001" customHeight="1" x14ac:dyDescent="0.25">
      <c r="A67" s="7" t="s">
        <v>73</v>
      </c>
      <c r="B67" s="113">
        <f t="shared" si="2"/>
        <v>1152.414</v>
      </c>
      <c r="C67" s="111">
        <f t="shared" si="3"/>
        <v>113.96149841134222</v>
      </c>
      <c r="D67" s="31">
        <f t="shared" si="11"/>
        <v>0.48811266947032966</v>
      </c>
      <c r="E67" s="33">
        <f>J67/B67</f>
        <v>0.58245908154534742</v>
      </c>
      <c r="F67" s="127">
        <f t="shared" si="6"/>
        <v>0.85363999999999995</v>
      </c>
      <c r="G67" s="102" t="s">
        <v>117</v>
      </c>
      <c r="H67" s="123">
        <v>1152.414</v>
      </c>
      <c r="I67" s="123">
        <v>113.96149841134222</v>
      </c>
      <c r="J67" s="120">
        <v>671.23400000000004</v>
      </c>
      <c r="K67" s="56">
        <f t="shared" si="4"/>
        <v>2360.9589999999998</v>
      </c>
      <c r="L67" s="44">
        <v>2360959</v>
      </c>
      <c r="M67" s="28">
        <f t="shared" si="7"/>
        <v>1350</v>
      </c>
      <c r="N67" s="83" t="s">
        <v>238</v>
      </c>
      <c r="O67" s="89">
        <v>1.35</v>
      </c>
    </row>
    <row r="68" spans="1:15" s="1" customFormat="1" ht="20.100000000000001" customHeight="1" thickBot="1" x14ac:dyDescent="0.3">
      <c r="A68" s="10" t="s">
        <v>74</v>
      </c>
      <c r="B68" s="36">
        <f t="shared" si="2"/>
        <v>797.26900000000001</v>
      </c>
      <c r="C68" s="112">
        <f t="shared" si="3"/>
        <v>115.58124127453098</v>
      </c>
      <c r="D68" s="34">
        <f t="shared" si="11"/>
        <v>0.6622006048328487</v>
      </c>
      <c r="E68" s="35">
        <f t="shared" ref="E68" si="15">J68/B68</f>
        <v>0.51491403779652789</v>
      </c>
      <c r="F68" s="128">
        <f t="shared" si="6"/>
        <v>1.0221397435897437</v>
      </c>
      <c r="G68" s="102" t="s">
        <v>118</v>
      </c>
      <c r="H68" s="123">
        <v>797.26900000000001</v>
      </c>
      <c r="I68" s="123">
        <v>115.58124127453098</v>
      </c>
      <c r="J68" s="120">
        <v>410.52499999999998</v>
      </c>
      <c r="K68" s="57">
        <f t="shared" si="4"/>
        <v>1203.9690000000001</v>
      </c>
      <c r="L68" s="45">
        <v>1203969</v>
      </c>
      <c r="M68" s="42">
        <f t="shared" si="7"/>
        <v>780</v>
      </c>
      <c r="N68" s="84" t="s">
        <v>240</v>
      </c>
      <c r="O68" s="90">
        <v>0.78</v>
      </c>
    </row>
    <row r="69" spans="1:15" s="1" customFormat="1" ht="20.100000000000001" customHeight="1" x14ac:dyDescent="0.25">
      <c r="A69" s="11"/>
      <c r="D69" s="12"/>
      <c r="G69" s="104"/>
      <c r="H69" s="68"/>
      <c r="I69" s="69"/>
      <c r="J69" s="70"/>
      <c r="K69" s="27"/>
      <c r="O69" s="30"/>
    </row>
    <row r="70" spans="1:15" s="1" customFormat="1" ht="20.100000000000001" customHeight="1" x14ac:dyDescent="0.25">
      <c r="A70" s="11"/>
      <c r="D70" s="12"/>
      <c r="G70" s="103"/>
      <c r="H70" s="71"/>
      <c r="I70" s="72"/>
      <c r="J70" s="73"/>
      <c r="K70" s="27"/>
      <c r="O70" s="30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102"/>
      <c r="H71" s="74"/>
      <c r="I71" s="75"/>
      <c r="J71" s="73"/>
      <c r="K71" s="27"/>
      <c r="O71" s="30"/>
    </row>
    <row r="72" spans="1:15" s="1" customFormat="1" ht="20.100000000000001" customHeight="1" x14ac:dyDescent="0.25">
      <c r="A72" s="11"/>
      <c r="D72" s="12"/>
      <c r="G72" s="102"/>
      <c r="H72" s="71"/>
      <c r="I72" s="72"/>
      <c r="J72" s="73"/>
      <c r="K72" s="27"/>
      <c r="O72" s="30"/>
    </row>
    <row r="73" spans="1:15" s="1" customFormat="1" ht="20.100000000000001" customHeight="1" x14ac:dyDescent="0.25">
      <c r="A73" s="11"/>
      <c r="D73" s="12"/>
      <c r="G73" s="102"/>
      <c r="H73" s="71"/>
      <c r="I73" s="72"/>
      <c r="J73" s="76"/>
      <c r="K73" s="27"/>
      <c r="O73" s="30"/>
    </row>
    <row r="74" spans="1:15" s="1" customFormat="1" ht="20.100000000000001" customHeight="1" thickBot="1" x14ac:dyDescent="0.3">
      <c r="A74" s="11"/>
      <c r="D74" s="12"/>
      <c r="G74" s="102"/>
      <c r="H74" s="71"/>
      <c r="I74" s="72"/>
      <c r="J74" s="73"/>
      <c r="K74" s="27"/>
      <c r="O74" s="30"/>
    </row>
    <row r="75" spans="1:15" s="1" customFormat="1" ht="19.5" customHeight="1" x14ac:dyDescent="0.25">
      <c r="A75" s="9" t="s">
        <v>17</v>
      </c>
      <c r="B75" s="17">
        <f t="shared" ref="B75:B105" si="16">H75</f>
        <v>9435.7180000000008</v>
      </c>
      <c r="C75" s="18">
        <f t="shared" ref="C75:C105" si="17">I75</f>
        <v>111.53795051519874</v>
      </c>
      <c r="D75" s="19">
        <f t="shared" ref="D75" si="18">B75/K75</f>
        <v>0.76744594797820032</v>
      </c>
      <c r="E75" s="20">
        <f t="shared" ref="E75:E101" si="19">J75/B75</f>
        <v>0.4676646758625046</v>
      </c>
      <c r="F75" s="67">
        <f t="shared" ref="F75" si="20">B75/M75</f>
        <v>1.2651807455081792</v>
      </c>
      <c r="G75" s="104" t="s">
        <v>119</v>
      </c>
      <c r="H75" s="122">
        <v>9435.7180000000008</v>
      </c>
      <c r="I75" s="122">
        <v>111.53795051519874</v>
      </c>
      <c r="J75" s="119">
        <v>4412.7520000000004</v>
      </c>
      <c r="K75" s="61">
        <f t="shared" ref="K75:K105" si="21">L75/1000</f>
        <v>12294.960999999999</v>
      </c>
      <c r="L75" s="43">
        <v>12294961</v>
      </c>
      <c r="M75" s="96">
        <f t="shared" ref="M75" si="22">M76+M77+M78+M82</f>
        <v>7458</v>
      </c>
      <c r="N75" s="93" t="s">
        <v>17</v>
      </c>
      <c r="O75" s="92">
        <f t="shared" ref="O75" si="23">O76+O77+O78+O82</f>
        <v>7.4580000000000002</v>
      </c>
    </row>
    <row r="76" spans="1:15" s="1" customFormat="1" ht="20.100000000000001" customHeight="1" x14ac:dyDescent="0.25">
      <c r="A76" s="7" t="s">
        <v>75</v>
      </c>
      <c r="B76" s="32">
        <f t="shared" si="16"/>
        <v>351.61500000000001</v>
      </c>
      <c r="C76" s="111">
        <f t="shared" si="17"/>
        <v>105.45423463465985</v>
      </c>
      <c r="D76" s="31">
        <f t="shared" ref="D76:D105" si="24">B76/K76</f>
        <v>0.43651227172847018</v>
      </c>
      <c r="E76" s="33">
        <f t="shared" si="19"/>
        <v>0.67472661860273309</v>
      </c>
      <c r="F76" s="126">
        <f t="shared" ref="F76:F105" si="25">B76/M76</f>
        <v>1.3218609022556391</v>
      </c>
      <c r="G76" s="103" t="s">
        <v>120</v>
      </c>
      <c r="H76" s="123">
        <v>351.61500000000001</v>
      </c>
      <c r="I76" s="123">
        <v>105.45423463465985</v>
      </c>
      <c r="J76" s="120">
        <v>237.244</v>
      </c>
      <c r="K76" s="56">
        <f t="shared" si="21"/>
        <v>805.51</v>
      </c>
      <c r="L76" s="44">
        <v>805510</v>
      </c>
      <c r="M76" s="97">
        <f t="shared" ref="M76:M105" si="26">O76*1000</f>
        <v>266</v>
      </c>
      <c r="N76" s="94" t="s">
        <v>242</v>
      </c>
      <c r="O76" s="89">
        <v>0.26600000000000001</v>
      </c>
    </row>
    <row r="77" spans="1:15" s="1" customFormat="1" ht="20.100000000000001" customHeight="1" x14ac:dyDescent="0.25">
      <c r="A77" s="7" t="s">
        <v>76</v>
      </c>
      <c r="B77" s="113">
        <f t="shared" si="16"/>
        <v>3262.1039999999998</v>
      </c>
      <c r="C77" s="111">
        <f t="shared" si="17"/>
        <v>110.85825752143519</v>
      </c>
      <c r="D77" s="31">
        <f t="shared" si="24"/>
        <v>0.76497277421593957</v>
      </c>
      <c r="E77" s="33">
        <f t="shared" si="19"/>
        <v>0.45223788082783384</v>
      </c>
      <c r="F77" s="126">
        <f t="shared" si="25"/>
        <v>1.2081866666666665</v>
      </c>
      <c r="G77" s="102" t="s">
        <v>121</v>
      </c>
      <c r="H77" s="123">
        <v>3262.1039999999998</v>
      </c>
      <c r="I77" s="123">
        <v>110.85825752143519</v>
      </c>
      <c r="J77" s="120">
        <v>1475.2470000000001</v>
      </c>
      <c r="K77" s="56">
        <f t="shared" si="21"/>
        <v>4264.34</v>
      </c>
      <c r="L77" s="44">
        <v>4264340</v>
      </c>
      <c r="M77" s="97">
        <f t="shared" si="26"/>
        <v>2700</v>
      </c>
      <c r="N77" s="94" t="s">
        <v>243</v>
      </c>
      <c r="O77" s="89">
        <v>2.7</v>
      </c>
    </row>
    <row r="78" spans="1:15" s="1" customFormat="1" ht="20.100000000000001" customHeight="1" x14ac:dyDescent="0.25">
      <c r="A78" s="7" t="s">
        <v>77</v>
      </c>
      <c r="B78" s="113">
        <f t="shared" si="16"/>
        <v>3730.7719999999999</v>
      </c>
      <c r="C78" s="111">
        <f t="shared" si="17"/>
        <v>112.6002251538501</v>
      </c>
      <c r="D78" s="31">
        <f t="shared" si="24"/>
        <v>0.98010432141820381</v>
      </c>
      <c r="E78" s="33">
        <f t="shared" si="19"/>
        <v>0.42125678009806017</v>
      </c>
      <c r="F78" s="126">
        <f t="shared" si="25"/>
        <v>1.3606024799416485</v>
      </c>
      <c r="G78" s="102" t="s">
        <v>122</v>
      </c>
      <c r="H78" s="123">
        <v>3730.7719999999999</v>
      </c>
      <c r="I78" s="123">
        <v>112.6002251538501</v>
      </c>
      <c r="J78" s="120">
        <v>1571.6130000000001</v>
      </c>
      <c r="K78" s="56">
        <f t="shared" si="21"/>
        <v>3806.5050000000001</v>
      </c>
      <c r="L78" s="44">
        <v>3806505</v>
      </c>
      <c r="M78" s="97">
        <f t="shared" si="26"/>
        <v>2742</v>
      </c>
      <c r="N78" s="94" t="s">
        <v>244</v>
      </c>
      <c r="O78" s="89">
        <f t="shared" ref="O78" si="27">O81+O80+O79</f>
        <v>2.742</v>
      </c>
    </row>
    <row r="79" spans="1:15" s="1" customFormat="1" ht="20.100000000000001" customHeight="1" x14ac:dyDescent="0.25">
      <c r="A79" s="7" t="s">
        <v>18</v>
      </c>
      <c r="B79" s="32">
        <f t="shared" si="16"/>
        <v>955.27499999999998</v>
      </c>
      <c r="C79" s="111">
        <f t="shared" si="17"/>
        <v>108.82095960430192</v>
      </c>
      <c r="D79" s="31">
        <f t="shared" si="24"/>
        <v>0.56118702415640564</v>
      </c>
      <c r="E79" s="33">
        <f t="shared" si="19"/>
        <v>0.42722671482033975</v>
      </c>
      <c r="F79" s="126">
        <f t="shared" si="25"/>
        <v>1.0055526315789474</v>
      </c>
      <c r="G79" s="102" t="s">
        <v>123</v>
      </c>
      <c r="H79" s="123">
        <v>955.27499999999998</v>
      </c>
      <c r="I79" s="123">
        <v>108.82095960430192</v>
      </c>
      <c r="J79" s="120">
        <v>408.11900000000003</v>
      </c>
      <c r="K79" s="56">
        <f t="shared" si="21"/>
        <v>1702.24</v>
      </c>
      <c r="L79" s="44">
        <v>1702240</v>
      </c>
      <c r="M79" s="97">
        <f t="shared" si="26"/>
        <v>950</v>
      </c>
      <c r="N79" s="94" t="s">
        <v>245</v>
      </c>
      <c r="O79" s="89">
        <v>0.95</v>
      </c>
    </row>
    <row r="80" spans="1:15" s="1" customFormat="1" ht="20.100000000000001" customHeight="1" x14ac:dyDescent="0.25">
      <c r="A80" s="7" t="s">
        <v>19</v>
      </c>
      <c r="B80" s="32">
        <f t="shared" si="16"/>
        <v>289.96699999999998</v>
      </c>
      <c r="C80" s="111">
        <f t="shared" si="17"/>
        <v>152.58289088029298</v>
      </c>
      <c r="D80" s="31">
        <f t="shared" si="24"/>
        <v>0.52519121852795692</v>
      </c>
      <c r="E80" s="33">
        <f t="shared" si="19"/>
        <v>0.22321850417461297</v>
      </c>
      <c r="F80" s="126">
        <f t="shared" si="25"/>
        <v>1.9076776315789472</v>
      </c>
      <c r="G80" s="102" t="s">
        <v>124</v>
      </c>
      <c r="H80" s="123">
        <v>289.96699999999998</v>
      </c>
      <c r="I80" s="123">
        <v>152.58289088029298</v>
      </c>
      <c r="J80" s="120">
        <v>64.725999999999999</v>
      </c>
      <c r="K80" s="56">
        <f t="shared" si="21"/>
        <v>552.11699999999996</v>
      </c>
      <c r="L80" s="44">
        <v>552117</v>
      </c>
      <c r="M80" s="97">
        <f t="shared" si="26"/>
        <v>152</v>
      </c>
      <c r="N80" s="94" t="s">
        <v>247</v>
      </c>
      <c r="O80" s="89">
        <v>0.152</v>
      </c>
    </row>
    <row r="81" spans="1:15" s="1" customFormat="1" ht="20.100000000000001" customHeight="1" x14ac:dyDescent="0.25">
      <c r="A81" s="7" t="s">
        <v>78</v>
      </c>
      <c r="B81" s="32">
        <f t="shared" si="16"/>
        <v>2485.5300000000002</v>
      </c>
      <c r="C81" s="111">
        <f t="shared" si="17"/>
        <v>110.6938153833821</v>
      </c>
      <c r="D81" s="114">
        <f t="shared" si="24"/>
        <v>1.6013485827382443</v>
      </c>
      <c r="E81" s="33">
        <f t="shared" si="19"/>
        <v>0.44206587729779961</v>
      </c>
      <c r="F81" s="126">
        <f t="shared" si="25"/>
        <v>1.5155670731707318</v>
      </c>
      <c r="G81" s="102" t="s">
        <v>125</v>
      </c>
      <c r="H81" s="123">
        <v>2485.5300000000002</v>
      </c>
      <c r="I81" s="123">
        <v>110.6938153833821</v>
      </c>
      <c r="J81" s="120">
        <v>1098.768</v>
      </c>
      <c r="K81" s="56">
        <f t="shared" si="21"/>
        <v>1552.1479999999999</v>
      </c>
      <c r="L81" s="44">
        <v>1552148</v>
      </c>
      <c r="M81" s="97">
        <f t="shared" si="26"/>
        <v>1640</v>
      </c>
      <c r="N81" s="94" t="s">
        <v>270</v>
      </c>
      <c r="O81" s="89">
        <v>1.64</v>
      </c>
    </row>
    <row r="82" spans="1:15" s="1" customFormat="1" ht="20.100000000000001" customHeight="1" thickBot="1" x14ac:dyDescent="0.3">
      <c r="A82" s="7" t="s">
        <v>79</v>
      </c>
      <c r="B82" s="113">
        <f t="shared" si="16"/>
        <v>2091.2269999999999</v>
      </c>
      <c r="C82" s="111">
        <f t="shared" si="17"/>
        <v>111.81005154680516</v>
      </c>
      <c r="D82" s="31">
        <f t="shared" si="24"/>
        <v>0.61171922122642963</v>
      </c>
      <c r="E82" s="33">
        <f t="shared" si="19"/>
        <v>0.53970611511806221</v>
      </c>
      <c r="F82" s="126">
        <f t="shared" si="25"/>
        <v>1.194986857142857</v>
      </c>
      <c r="G82" s="102" t="s">
        <v>126</v>
      </c>
      <c r="H82" s="123">
        <v>2091.2269999999999</v>
      </c>
      <c r="I82" s="123">
        <v>111.81005154680516</v>
      </c>
      <c r="J82" s="120">
        <v>1128.6479999999999</v>
      </c>
      <c r="K82" s="57">
        <f t="shared" si="21"/>
        <v>3418.6060000000002</v>
      </c>
      <c r="L82" s="44">
        <v>3418606</v>
      </c>
      <c r="M82" s="98">
        <f t="shared" si="26"/>
        <v>1750</v>
      </c>
      <c r="N82" s="95" t="s">
        <v>246</v>
      </c>
      <c r="O82" s="90">
        <v>1.75</v>
      </c>
    </row>
    <row r="83" spans="1:15" s="1" customFormat="1" ht="20.100000000000001" customHeight="1" x14ac:dyDescent="0.25">
      <c r="A83" s="9" t="s">
        <v>21</v>
      </c>
      <c r="B83" s="17">
        <f t="shared" si="16"/>
        <v>10001.356</v>
      </c>
      <c r="C83" s="18">
        <f t="shared" si="17"/>
        <v>120.67667753132372</v>
      </c>
      <c r="D83" s="19">
        <f t="shared" si="24"/>
        <v>0.59216749152308756</v>
      </c>
      <c r="E83" s="20">
        <f t="shared" si="19"/>
        <v>0.50854604115681912</v>
      </c>
      <c r="F83" s="67">
        <f t="shared" si="25"/>
        <v>1.2724371501272265</v>
      </c>
      <c r="G83" s="104" t="s">
        <v>127</v>
      </c>
      <c r="H83" s="122">
        <v>10001.356</v>
      </c>
      <c r="I83" s="122">
        <v>120.67667753132372</v>
      </c>
      <c r="J83" s="119">
        <v>5086.1499999999996</v>
      </c>
      <c r="K83" s="62">
        <f t="shared" si="21"/>
        <v>16889.403999999999</v>
      </c>
      <c r="L83" s="43">
        <v>16889404</v>
      </c>
      <c r="M83" s="52">
        <f>SUM(M84:M93)</f>
        <v>7860</v>
      </c>
      <c r="N83" s="85" t="s">
        <v>21</v>
      </c>
      <c r="O83" s="88">
        <f t="shared" ref="O83" si="28">SUM(O84:O93)</f>
        <v>7.86</v>
      </c>
    </row>
    <row r="84" spans="1:15" s="1" customFormat="1" ht="20.100000000000001" customHeight="1" x14ac:dyDescent="0.25">
      <c r="A84" s="7" t="s">
        <v>36</v>
      </c>
      <c r="B84" s="32">
        <f t="shared" si="16"/>
        <v>190.41900000000001</v>
      </c>
      <c r="C84" s="111">
        <f t="shared" si="17"/>
        <v>115.62198298631984</v>
      </c>
      <c r="D84" s="31">
        <f t="shared" si="24"/>
        <v>0.8594505301071047</v>
      </c>
      <c r="E84" s="118">
        <f t="shared" si="19"/>
        <v>0.93351503789012635</v>
      </c>
      <c r="F84" s="126">
        <f t="shared" si="25"/>
        <v>1.26946</v>
      </c>
      <c r="G84" s="103" t="s">
        <v>128</v>
      </c>
      <c r="H84" s="123">
        <v>190.41900000000001</v>
      </c>
      <c r="I84" s="123">
        <v>115.62198298631984</v>
      </c>
      <c r="J84" s="120">
        <v>177.75899999999999</v>
      </c>
      <c r="K84" s="63">
        <f t="shared" si="21"/>
        <v>221.559</v>
      </c>
      <c r="L84" s="44">
        <v>221559</v>
      </c>
      <c r="M84" s="50">
        <f t="shared" si="26"/>
        <v>150</v>
      </c>
      <c r="N84" s="83" t="s">
        <v>248</v>
      </c>
      <c r="O84" s="89">
        <v>0.15</v>
      </c>
    </row>
    <row r="85" spans="1:15" s="1" customFormat="1" ht="20.100000000000001" customHeight="1" x14ac:dyDescent="0.25">
      <c r="A85" s="7" t="s">
        <v>38</v>
      </c>
      <c r="B85" s="32">
        <f t="shared" si="16"/>
        <v>172.70099999999999</v>
      </c>
      <c r="C85" s="111">
        <f t="shared" si="17"/>
        <v>123.65197219099716</v>
      </c>
      <c r="D85" s="31">
        <f t="shared" si="24"/>
        <v>0.51923128959228404</v>
      </c>
      <c r="E85" s="33">
        <f t="shared" si="19"/>
        <v>0.73963092280878517</v>
      </c>
      <c r="F85" s="126">
        <f t="shared" si="25"/>
        <v>1.3284692307692307</v>
      </c>
      <c r="G85" s="102" t="s">
        <v>129</v>
      </c>
      <c r="H85" s="123">
        <v>172.70099999999999</v>
      </c>
      <c r="I85" s="123">
        <v>123.65197219099716</v>
      </c>
      <c r="J85" s="120">
        <v>127.735</v>
      </c>
      <c r="K85" s="63">
        <f t="shared" si="21"/>
        <v>332.60899999999998</v>
      </c>
      <c r="L85" s="44">
        <v>332609</v>
      </c>
      <c r="M85" s="50">
        <f t="shared" si="26"/>
        <v>130</v>
      </c>
      <c r="N85" s="83" t="s">
        <v>249</v>
      </c>
      <c r="O85" s="89">
        <v>0.13</v>
      </c>
    </row>
    <row r="86" spans="1:15" s="1" customFormat="1" ht="20.100000000000001" customHeight="1" x14ac:dyDescent="0.25">
      <c r="A86" s="7" t="s">
        <v>39</v>
      </c>
      <c r="B86" s="32">
        <f t="shared" si="16"/>
        <v>372.8</v>
      </c>
      <c r="C86" s="111">
        <f t="shared" si="17"/>
        <v>116.13164493871002</v>
      </c>
      <c r="D86" s="31">
        <f t="shared" si="24"/>
        <v>0.70560890944811849</v>
      </c>
      <c r="E86" s="33">
        <f t="shared" si="19"/>
        <v>0.60281652360515015</v>
      </c>
      <c r="F86" s="126">
        <f t="shared" si="25"/>
        <v>1.3807407407407408</v>
      </c>
      <c r="G86" s="102" t="s">
        <v>130</v>
      </c>
      <c r="H86" s="123">
        <v>372.8</v>
      </c>
      <c r="I86" s="123">
        <v>116.13164493871002</v>
      </c>
      <c r="J86" s="120">
        <v>224.73</v>
      </c>
      <c r="K86" s="63">
        <f t="shared" si="21"/>
        <v>528.33799999999997</v>
      </c>
      <c r="L86" s="44">
        <v>528338</v>
      </c>
      <c r="M86" s="50">
        <f t="shared" si="26"/>
        <v>270</v>
      </c>
      <c r="N86" s="83" t="s">
        <v>250</v>
      </c>
      <c r="O86" s="89">
        <v>0.27</v>
      </c>
    </row>
    <row r="87" spans="1:15" s="1" customFormat="1" ht="20.100000000000001" customHeight="1" x14ac:dyDescent="0.25">
      <c r="A87" s="7" t="s">
        <v>5</v>
      </c>
      <c r="B87" s="32">
        <f t="shared" si="16"/>
        <v>945.77499999999998</v>
      </c>
      <c r="C87" s="111">
        <f t="shared" si="17"/>
        <v>102.42910025061028</v>
      </c>
      <c r="D87" s="31">
        <f t="shared" si="24"/>
        <v>0.41697546798555135</v>
      </c>
      <c r="E87" s="33">
        <f t="shared" si="19"/>
        <v>0.61969178715867945</v>
      </c>
      <c r="F87" s="126">
        <f t="shared" si="25"/>
        <v>1.2125320512820512</v>
      </c>
      <c r="G87" s="102" t="s">
        <v>5</v>
      </c>
      <c r="H87" s="123">
        <v>945.77499999999998</v>
      </c>
      <c r="I87" s="123">
        <v>102.42910025061028</v>
      </c>
      <c r="J87" s="120">
        <v>586.08900000000006</v>
      </c>
      <c r="K87" s="63">
        <f t="shared" si="21"/>
        <v>2268.1790000000001</v>
      </c>
      <c r="L87" s="44">
        <v>2268179</v>
      </c>
      <c r="M87" s="50">
        <f t="shared" si="26"/>
        <v>780</v>
      </c>
      <c r="N87" s="83" t="s">
        <v>251</v>
      </c>
      <c r="O87" s="89">
        <v>0.78</v>
      </c>
    </row>
    <row r="88" spans="1:15" s="1" customFormat="1" ht="20.100000000000001" customHeight="1" x14ac:dyDescent="0.25">
      <c r="A88" s="7" t="s">
        <v>7</v>
      </c>
      <c r="B88" s="113">
        <f t="shared" si="16"/>
        <v>1630.6579999999999</v>
      </c>
      <c r="C88" s="111">
        <f t="shared" si="17"/>
        <v>116.77108568326844</v>
      </c>
      <c r="D88" s="31">
        <f t="shared" si="24"/>
        <v>0.57232758042783705</v>
      </c>
      <c r="E88" s="33">
        <f t="shared" si="19"/>
        <v>0.42896119235302566</v>
      </c>
      <c r="F88" s="126">
        <f t="shared" si="25"/>
        <v>1.2941730158730158</v>
      </c>
      <c r="G88" s="102" t="s">
        <v>7</v>
      </c>
      <c r="H88" s="123">
        <v>1630.6579999999999</v>
      </c>
      <c r="I88" s="123">
        <v>116.77108568326844</v>
      </c>
      <c r="J88" s="120">
        <v>699.48900000000003</v>
      </c>
      <c r="K88" s="63">
        <f t="shared" si="21"/>
        <v>2849.1689999999999</v>
      </c>
      <c r="L88" s="44">
        <v>2849169</v>
      </c>
      <c r="M88" s="50">
        <f t="shared" si="26"/>
        <v>1260</v>
      </c>
      <c r="N88" s="83" t="s">
        <v>253</v>
      </c>
      <c r="O88" s="89">
        <v>1.26</v>
      </c>
    </row>
    <row r="89" spans="1:15" s="1" customFormat="1" ht="20.100000000000001" customHeight="1" x14ac:dyDescent="0.25">
      <c r="A89" s="7" t="s">
        <v>80</v>
      </c>
      <c r="B89" s="113">
        <f t="shared" si="16"/>
        <v>1490.693</v>
      </c>
      <c r="C89" s="111">
        <f t="shared" si="17"/>
        <v>119.13030552707436</v>
      </c>
      <c r="D89" s="31">
        <f t="shared" si="24"/>
        <v>0.63241758847821128</v>
      </c>
      <c r="E89" s="33">
        <f t="shared" si="19"/>
        <v>0.68155750379186064</v>
      </c>
      <c r="F89" s="126">
        <f t="shared" si="25"/>
        <v>1.2422441666666666</v>
      </c>
      <c r="G89" s="102" t="s">
        <v>131</v>
      </c>
      <c r="H89" s="123">
        <v>1490.693</v>
      </c>
      <c r="I89" s="123">
        <v>119.13030552707436</v>
      </c>
      <c r="J89" s="120">
        <v>1015.9930000000001</v>
      </c>
      <c r="K89" s="63">
        <f t="shared" si="21"/>
        <v>2357.134</v>
      </c>
      <c r="L89" s="44">
        <v>2357134</v>
      </c>
      <c r="M89" s="50">
        <f t="shared" si="26"/>
        <v>1200</v>
      </c>
      <c r="N89" s="83" t="s">
        <v>254</v>
      </c>
      <c r="O89" s="89">
        <v>1.2</v>
      </c>
    </row>
    <row r="90" spans="1:15" s="1" customFormat="1" ht="20.100000000000001" customHeight="1" x14ac:dyDescent="0.25">
      <c r="A90" s="7" t="s">
        <v>81</v>
      </c>
      <c r="B90" s="32">
        <f t="shared" si="16"/>
        <v>903.74800000000005</v>
      </c>
      <c r="C90" s="111">
        <f t="shared" si="17"/>
        <v>114.36764517921118</v>
      </c>
      <c r="D90" s="31">
        <f t="shared" si="24"/>
        <v>0.34702519552489142</v>
      </c>
      <c r="E90" s="33">
        <f t="shared" si="19"/>
        <v>0.64881913984871886</v>
      </c>
      <c r="F90" s="126">
        <f t="shared" si="25"/>
        <v>1.0041644444444444</v>
      </c>
      <c r="G90" s="102" t="s">
        <v>132</v>
      </c>
      <c r="H90" s="123">
        <v>903.74800000000005</v>
      </c>
      <c r="I90" s="123">
        <v>114.36764517921118</v>
      </c>
      <c r="J90" s="120">
        <v>586.36900000000003</v>
      </c>
      <c r="K90" s="63">
        <f t="shared" si="21"/>
        <v>2604.2719999999999</v>
      </c>
      <c r="L90" s="44">
        <v>2604272</v>
      </c>
      <c r="M90" s="50">
        <f t="shared" si="26"/>
        <v>900</v>
      </c>
      <c r="N90" s="83" t="s">
        <v>252</v>
      </c>
      <c r="O90" s="89">
        <v>0.9</v>
      </c>
    </row>
    <row r="91" spans="1:15" s="1" customFormat="1" ht="20.100000000000001" customHeight="1" x14ac:dyDescent="0.25">
      <c r="A91" s="7" t="s">
        <v>82</v>
      </c>
      <c r="B91" s="113">
        <f t="shared" si="16"/>
        <v>3016.2759999999998</v>
      </c>
      <c r="C91" s="111">
        <f t="shared" si="17"/>
        <v>134.44396949613531</v>
      </c>
      <c r="D91" s="114">
        <f t="shared" si="24"/>
        <v>1.0848774157534533</v>
      </c>
      <c r="E91" s="33">
        <f t="shared" si="19"/>
        <v>0.29794455149329835</v>
      </c>
      <c r="F91" s="126">
        <f t="shared" si="25"/>
        <v>1.4713541463414634</v>
      </c>
      <c r="G91" s="102" t="s">
        <v>133</v>
      </c>
      <c r="H91" s="123">
        <v>3016.2759999999998</v>
      </c>
      <c r="I91" s="123">
        <v>134.44396949613531</v>
      </c>
      <c r="J91" s="120">
        <v>898.68299999999999</v>
      </c>
      <c r="K91" s="63">
        <f t="shared" si="21"/>
        <v>2780.2919999999999</v>
      </c>
      <c r="L91" s="44">
        <v>2780292</v>
      </c>
      <c r="M91" s="50">
        <f t="shared" si="26"/>
        <v>2050</v>
      </c>
      <c r="N91" s="83" t="s">
        <v>255</v>
      </c>
      <c r="O91" s="89">
        <v>2.0499999999999998</v>
      </c>
    </row>
    <row r="92" spans="1:15" s="1" customFormat="1" ht="20.100000000000001" customHeight="1" x14ac:dyDescent="0.25">
      <c r="A92" s="7" t="s">
        <v>83</v>
      </c>
      <c r="B92" s="32">
        <f t="shared" si="16"/>
        <v>742.94299999999998</v>
      </c>
      <c r="C92" s="111">
        <f t="shared" si="17"/>
        <v>107.15127372688607</v>
      </c>
      <c r="D92" s="31">
        <f t="shared" si="24"/>
        <v>0.39527748160728005</v>
      </c>
      <c r="E92" s="33">
        <f t="shared" si="19"/>
        <v>0.66588688499656101</v>
      </c>
      <c r="F92" s="126">
        <f t="shared" si="25"/>
        <v>1.1982951612903225</v>
      </c>
      <c r="G92" s="102" t="s">
        <v>134</v>
      </c>
      <c r="H92" s="123">
        <v>742.94299999999998</v>
      </c>
      <c r="I92" s="123">
        <v>107.15127372688607</v>
      </c>
      <c r="J92" s="120">
        <v>494.71600000000001</v>
      </c>
      <c r="K92" s="63">
        <f t="shared" si="21"/>
        <v>1879.548</v>
      </c>
      <c r="L92" s="44">
        <v>1879548</v>
      </c>
      <c r="M92" s="50">
        <f t="shared" si="26"/>
        <v>620</v>
      </c>
      <c r="N92" s="83" t="s">
        <v>256</v>
      </c>
      <c r="O92" s="89">
        <v>0.62</v>
      </c>
    </row>
    <row r="93" spans="1:15" s="1" customFormat="1" ht="20.100000000000001" customHeight="1" thickBot="1" x14ac:dyDescent="0.3">
      <c r="A93" s="7" t="s">
        <v>84</v>
      </c>
      <c r="B93" s="32">
        <f t="shared" si="16"/>
        <v>535.34299999999996</v>
      </c>
      <c r="C93" s="111">
        <f t="shared" si="17"/>
        <v>147.0120747276527</v>
      </c>
      <c r="D93" s="31">
        <f t="shared" si="24"/>
        <v>0.50111485120340271</v>
      </c>
      <c r="E93" s="33">
        <f t="shared" si="19"/>
        <v>0.51291788628972457</v>
      </c>
      <c r="F93" s="126">
        <f t="shared" si="25"/>
        <v>1.070686</v>
      </c>
      <c r="G93" s="102" t="s">
        <v>135</v>
      </c>
      <c r="H93" s="123">
        <v>535.34299999999996</v>
      </c>
      <c r="I93" s="123">
        <v>147.0120747276527</v>
      </c>
      <c r="J93" s="120">
        <v>274.58699999999999</v>
      </c>
      <c r="K93" s="64">
        <f t="shared" si="21"/>
        <v>1068.3040000000001</v>
      </c>
      <c r="L93" s="44">
        <v>1068304</v>
      </c>
      <c r="M93" s="53">
        <f t="shared" si="26"/>
        <v>500</v>
      </c>
      <c r="N93" s="86" t="s">
        <v>257</v>
      </c>
      <c r="O93" s="90">
        <v>0.5</v>
      </c>
    </row>
    <row r="94" spans="1:15" s="1" customFormat="1" ht="20.100000000000001" customHeight="1" x14ac:dyDescent="0.25">
      <c r="A94" s="9" t="s">
        <v>20</v>
      </c>
      <c r="B94" s="17">
        <f t="shared" si="16"/>
        <v>4481.7269999999999</v>
      </c>
      <c r="C94" s="18">
        <f t="shared" si="17"/>
        <v>125.62915110222329</v>
      </c>
      <c r="D94" s="19">
        <f t="shared" si="24"/>
        <v>0.55389838694766835</v>
      </c>
      <c r="E94" s="20">
        <f t="shared" si="19"/>
        <v>0.51135823310969186</v>
      </c>
      <c r="F94" s="67">
        <f t="shared" si="25"/>
        <v>1.2225114566284778</v>
      </c>
      <c r="G94" s="104" t="s">
        <v>136</v>
      </c>
      <c r="H94" s="122">
        <v>4481.7269999999999</v>
      </c>
      <c r="I94" s="122">
        <v>125.62915110222329</v>
      </c>
      <c r="J94" s="119">
        <v>2291.768</v>
      </c>
      <c r="K94" s="65">
        <f t="shared" si="21"/>
        <v>8091.2439999999997</v>
      </c>
      <c r="L94" s="43">
        <v>8091244</v>
      </c>
      <c r="M94" s="49">
        <f>SUM(M95:M105)</f>
        <v>3666</v>
      </c>
      <c r="N94" s="82" t="s">
        <v>20</v>
      </c>
      <c r="O94" s="88">
        <f t="shared" ref="O94" si="29">SUM(O95:O105)</f>
        <v>3.6659999999999995</v>
      </c>
    </row>
    <row r="95" spans="1:15" s="1" customFormat="1" ht="20.100000000000001" customHeight="1" x14ac:dyDescent="0.25">
      <c r="A95" s="7" t="s">
        <v>37</v>
      </c>
      <c r="B95" s="32">
        <f t="shared" si="16"/>
        <v>469.47800000000001</v>
      </c>
      <c r="C95" s="111">
        <f t="shared" si="17"/>
        <v>160.90687870582994</v>
      </c>
      <c r="D95" s="31">
        <f t="shared" si="24"/>
        <v>0.47777747247435198</v>
      </c>
      <c r="E95" s="33">
        <f t="shared" si="19"/>
        <v>0.64476077686281363</v>
      </c>
      <c r="F95" s="126">
        <f t="shared" si="25"/>
        <v>1.5649266666666668</v>
      </c>
      <c r="G95" s="102" t="s">
        <v>137</v>
      </c>
      <c r="H95" s="123">
        <v>469.47800000000001</v>
      </c>
      <c r="I95" s="123">
        <v>160.90687870582994</v>
      </c>
      <c r="J95" s="120">
        <v>302.70100000000002</v>
      </c>
      <c r="K95" s="63">
        <f>L95/1000</f>
        <v>982.62900000000002</v>
      </c>
      <c r="L95" s="44">
        <v>982629</v>
      </c>
      <c r="M95" s="50">
        <f t="shared" si="26"/>
        <v>300</v>
      </c>
      <c r="N95" s="83" t="s">
        <v>261</v>
      </c>
      <c r="O95" s="89">
        <v>0.3</v>
      </c>
    </row>
    <row r="96" spans="1:15" s="1" customFormat="1" ht="20.100000000000001" customHeight="1" x14ac:dyDescent="0.25">
      <c r="A96" s="7" t="s">
        <v>40</v>
      </c>
      <c r="B96" s="32">
        <f t="shared" si="16"/>
        <v>705.12800000000004</v>
      </c>
      <c r="C96" s="111">
        <f t="shared" si="17"/>
        <v>120.75391565542917</v>
      </c>
      <c r="D96" s="31">
        <f t="shared" si="24"/>
        <v>0.71073212278818487</v>
      </c>
      <c r="E96" s="33">
        <f t="shared" si="19"/>
        <v>0.55260321530275347</v>
      </c>
      <c r="F96" s="126">
        <f t="shared" si="25"/>
        <v>1.0848123076923077</v>
      </c>
      <c r="G96" s="103" t="s">
        <v>138</v>
      </c>
      <c r="H96" s="123">
        <v>705.12800000000004</v>
      </c>
      <c r="I96" s="123">
        <v>120.75391565542917</v>
      </c>
      <c r="J96" s="120">
        <v>389.65600000000001</v>
      </c>
      <c r="K96" s="63">
        <f t="shared" si="21"/>
        <v>992.11500000000001</v>
      </c>
      <c r="L96" s="44">
        <v>992115</v>
      </c>
      <c r="M96" s="50">
        <f t="shared" si="26"/>
        <v>650</v>
      </c>
      <c r="N96" s="83" t="s">
        <v>258</v>
      </c>
      <c r="O96" s="89">
        <v>0.65</v>
      </c>
    </row>
    <row r="97" spans="1:15" s="1" customFormat="1" ht="20.100000000000001" customHeight="1" x14ac:dyDescent="0.25">
      <c r="A97" s="7" t="s">
        <v>6</v>
      </c>
      <c r="B97" s="32">
        <f t="shared" si="16"/>
        <v>380.245</v>
      </c>
      <c r="C97" s="111">
        <f t="shared" si="17"/>
        <v>134.2492885841589</v>
      </c>
      <c r="D97" s="31">
        <f t="shared" si="24"/>
        <v>0.36440539087484314</v>
      </c>
      <c r="E97" s="33">
        <f t="shared" si="19"/>
        <v>0.73782692737577094</v>
      </c>
      <c r="F97" s="126">
        <f t="shared" si="25"/>
        <v>1.6532391304347827</v>
      </c>
      <c r="G97" s="102" t="s">
        <v>6</v>
      </c>
      <c r="H97" s="123">
        <v>380.245</v>
      </c>
      <c r="I97" s="123">
        <v>134.2492885841589</v>
      </c>
      <c r="J97" s="120">
        <v>280.55500000000001</v>
      </c>
      <c r="K97" s="63">
        <f>L97/1000</f>
        <v>1043.4670000000001</v>
      </c>
      <c r="L97" s="44">
        <v>1043467</v>
      </c>
      <c r="M97" s="50">
        <f t="shared" si="26"/>
        <v>230</v>
      </c>
      <c r="N97" s="83" t="s">
        <v>260</v>
      </c>
      <c r="O97" s="89">
        <v>0.23</v>
      </c>
    </row>
    <row r="98" spans="1:15" s="1" customFormat="1" ht="20.100000000000001" customHeight="1" x14ac:dyDescent="0.25">
      <c r="A98" s="7" t="s">
        <v>8</v>
      </c>
      <c r="B98" s="32">
        <f t="shared" si="16"/>
        <v>87.007000000000005</v>
      </c>
      <c r="C98" s="111">
        <f t="shared" si="17"/>
        <v>129.14415484177403</v>
      </c>
      <c r="D98" s="31">
        <f t="shared" si="24"/>
        <v>0.27824076442898077</v>
      </c>
      <c r="E98" s="33">
        <f t="shared" si="19"/>
        <v>0.62500718333007688</v>
      </c>
      <c r="F98" s="126">
        <f t="shared" si="25"/>
        <v>1.74014</v>
      </c>
      <c r="G98" s="102" t="s">
        <v>8</v>
      </c>
      <c r="H98" s="123">
        <v>87.007000000000005</v>
      </c>
      <c r="I98" s="123">
        <v>129.14415484177403</v>
      </c>
      <c r="J98" s="120">
        <v>54.38</v>
      </c>
      <c r="K98" s="63">
        <f t="shared" si="21"/>
        <v>312.70400000000001</v>
      </c>
      <c r="L98" s="44">
        <v>312704</v>
      </c>
      <c r="M98" s="50">
        <f t="shared" si="26"/>
        <v>50</v>
      </c>
      <c r="N98" s="83" t="s">
        <v>259</v>
      </c>
      <c r="O98" s="89">
        <v>0.05</v>
      </c>
    </row>
    <row r="99" spans="1:15" s="1" customFormat="1" ht="20.100000000000001" customHeight="1" x14ac:dyDescent="0.25">
      <c r="A99" s="7" t="s">
        <v>9</v>
      </c>
      <c r="B99" s="113">
        <f t="shared" si="16"/>
        <v>1209.115</v>
      </c>
      <c r="C99" s="111">
        <f t="shared" si="17"/>
        <v>115.82937053826316</v>
      </c>
      <c r="D99" s="31">
        <f t="shared" si="24"/>
        <v>0.64901119746474933</v>
      </c>
      <c r="E99" s="33">
        <f t="shared" si="19"/>
        <v>0.46536599082800234</v>
      </c>
      <c r="F99" s="127">
        <f t="shared" si="25"/>
        <v>0.80607666666666666</v>
      </c>
      <c r="G99" s="102" t="s">
        <v>9</v>
      </c>
      <c r="H99" s="123">
        <v>1209.115</v>
      </c>
      <c r="I99" s="123">
        <v>115.82937053826316</v>
      </c>
      <c r="J99" s="120">
        <v>562.68100000000004</v>
      </c>
      <c r="K99" s="63">
        <f t="shared" si="21"/>
        <v>1863.011</v>
      </c>
      <c r="L99" s="44">
        <v>1863011</v>
      </c>
      <c r="M99" s="50">
        <f t="shared" si="26"/>
        <v>1500</v>
      </c>
      <c r="N99" s="83" t="s">
        <v>262</v>
      </c>
      <c r="O99" s="89">
        <v>1.5</v>
      </c>
    </row>
    <row r="100" spans="1:15" s="1" customFormat="1" ht="20.100000000000001" customHeight="1" x14ac:dyDescent="0.25">
      <c r="A100" s="7" t="s">
        <v>10</v>
      </c>
      <c r="B100" s="32">
        <f t="shared" si="16"/>
        <v>577.79700000000003</v>
      </c>
      <c r="C100" s="111">
        <f t="shared" si="17"/>
        <v>154.43377995878538</v>
      </c>
      <c r="D100" s="31">
        <f t="shared" si="24"/>
        <v>0.44480891901171538</v>
      </c>
      <c r="E100" s="33">
        <f t="shared" si="19"/>
        <v>0.47312118269911402</v>
      </c>
      <c r="F100" s="126">
        <f t="shared" si="25"/>
        <v>1.7509000000000001</v>
      </c>
      <c r="G100" s="102" t="s">
        <v>10</v>
      </c>
      <c r="H100" s="123">
        <v>577.79700000000003</v>
      </c>
      <c r="I100" s="123">
        <v>154.43377995878538</v>
      </c>
      <c r="J100" s="120">
        <v>273.36799999999999</v>
      </c>
      <c r="K100" s="63">
        <f t="shared" si="21"/>
        <v>1298.9780000000001</v>
      </c>
      <c r="L100" s="44">
        <v>1298978</v>
      </c>
      <c r="M100" s="50">
        <f t="shared" si="26"/>
        <v>330</v>
      </c>
      <c r="N100" s="83" t="s">
        <v>264</v>
      </c>
      <c r="O100" s="89">
        <v>0.33</v>
      </c>
    </row>
    <row r="101" spans="1:15" s="1" customFormat="1" ht="20.100000000000001" customHeight="1" x14ac:dyDescent="0.25">
      <c r="A101" s="7" t="s">
        <v>85</v>
      </c>
      <c r="B101" s="32">
        <f t="shared" si="16"/>
        <v>496.20299999999997</v>
      </c>
      <c r="C101" s="111">
        <f t="shared" si="17"/>
        <v>131.05117620492666</v>
      </c>
      <c r="D101" s="31">
        <f t="shared" si="24"/>
        <v>0.64231319374777518</v>
      </c>
      <c r="E101" s="33">
        <f t="shared" si="19"/>
        <v>0.41934651745354218</v>
      </c>
      <c r="F101" s="126">
        <f t="shared" si="25"/>
        <v>2.544630769230769</v>
      </c>
      <c r="G101" s="102" t="s">
        <v>139</v>
      </c>
      <c r="H101" s="123">
        <v>496.20299999999997</v>
      </c>
      <c r="I101" s="123">
        <v>131.05117620492666</v>
      </c>
      <c r="J101" s="120">
        <v>208.08099999999999</v>
      </c>
      <c r="K101" s="63">
        <f t="shared" si="21"/>
        <v>772.52499999999998</v>
      </c>
      <c r="L101" s="44">
        <v>772525</v>
      </c>
      <c r="M101" s="50">
        <f t="shared" si="26"/>
        <v>195</v>
      </c>
      <c r="N101" s="83" t="s">
        <v>265</v>
      </c>
      <c r="O101" s="89">
        <v>0.19500000000000001</v>
      </c>
    </row>
    <row r="102" spans="1:15" s="1" customFormat="1" ht="20.100000000000001" customHeight="1" x14ac:dyDescent="0.25">
      <c r="A102" s="7" t="s">
        <v>86</v>
      </c>
      <c r="B102" s="32">
        <f t="shared" si="16"/>
        <v>11.962999999999999</v>
      </c>
      <c r="C102" s="111">
        <f t="shared" si="17"/>
        <v>103.82746051032807</v>
      </c>
      <c r="D102" s="31">
        <f t="shared" si="24"/>
        <v>8.6835018545805595E-2</v>
      </c>
      <c r="E102" s="33">
        <v>3.0000000000000001E-3</v>
      </c>
      <c r="F102" s="126">
        <f t="shared" si="25"/>
        <v>1.4953749999999999</v>
      </c>
      <c r="G102" s="102" t="s">
        <v>140</v>
      </c>
      <c r="H102" s="123">
        <v>11.962999999999999</v>
      </c>
      <c r="I102" s="123">
        <v>103.82746051032807</v>
      </c>
      <c r="J102" s="120">
        <v>5.8109999999999999</v>
      </c>
      <c r="K102" s="63">
        <f t="shared" si="21"/>
        <v>137.767</v>
      </c>
      <c r="L102" s="44">
        <v>137767</v>
      </c>
      <c r="M102" s="50">
        <f t="shared" si="26"/>
        <v>8</v>
      </c>
      <c r="N102" s="83" t="s">
        <v>263</v>
      </c>
      <c r="O102" s="89">
        <v>8.0000000000000002E-3</v>
      </c>
    </row>
    <row r="103" spans="1:15" s="1" customFormat="1" ht="20.100000000000001" customHeight="1" x14ac:dyDescent="0.25">
      <c r="A103" s="7" t="s">
        <v>87</v>
      </c>
      <c r="B103" s="32">
        <f t="shared" si="16"/>
        <v>512.88</v>
      </c>
      <c r="C103" s="111">
        <f t="shared" si="17"/>
        <v>101.73626883701924</v>
      </c>
      <c r="D103" s="114">
        <f t="shared" si="24"/>
        <v>1.0592820394194684</v>
      </c>
      <c r="E103" s="33">
        <f>J103/B103</f>
        <v>0.37549524255186401</v>
      </c>
      <c r="F103" s="126">
        <f t="shared" si="25"/>
        <v>1.3496842105263158</v>
      </c>
      <c r="G103" s="102" t="s">
        <v>141</v>
      </c>
      <c r="H103" s="123">
        <v>512.88</v>
      </c>
      <c r="I103" s="123">
        <v>101.73626883701924</v>
      </c>
      <c r="J103" s="120">
        <v>192.584</v>
      </c>
      <c r="K103" s="63">
        <f t="shared" si="21"/>
        <v>484.17700000000002</v>
      </c>
      <c r="L103" s="44">
        <v>484177</v>
      </c>
      <c r="M103" s="50">
        <f t="shared" si="26"/>
        <v>380</v>
      </c>
      <c r="N103" s="83" t="s">
        <v>266</v>
      </c>
      <c r="O103" s="89">
        <v>0.38</v>
      </c>
    </row>
    <row r="104" spans="1:15" s="1" customFormat="1" ht="20.100000000000001" customHeight="1" x14ac:dyDescent="0.25">
      <c r="A104" s="7" t="s">
        <v>279</v>
      </c>
      <c r="B104" s="32">
        <f t="shared" si="16"/>
        <v>25.7</v>
      </c>
      <c r="C104" s="111">
        <f t="shared" si="17"/>
        <v>101.62119414788454</v>
      </c>
      <c r="D104" s="31">
        <f t="shared" si="24"/>
        <v>0.16706645604592052</v>
      </c>
      <c r="E104" s="118">
        <f>J104/B104</f>
        <v>0.84007782101167316</v>
      </c>
      <c r="F104" s="126">
        <f t="shared" si="25"/>
        <v>1.1681818181818182</v>
      </c>
      <c r="G104" s="102" t="s">
        <v>142</v>
      </c>
      <c r="H104" s="123">
        <v>25.7</v>
      </c>
      <c r="I104" s="123">
        <v>101.62119414788454</v>
      </c>
      <c r="J104" s="120">
        <v>21.59</v>
      </c>
      <c r="K104" s="63">
        <f t="shared" si="21"/>
        <v>153.83099999999999</v>
      </c>
      <c r="L104" s="44">
        <v>153831</v>
      </c>
      <c r="M104" s="50">
        <f t="shared" si="26"/>
        <v>22</v>
      </c>
      <c r="N104" s="83" t="s">
        <v>267</v>
      </c>
      <c r="O104" s="89">
        <v>2.1999999999999999E-2</v>
      </c>
    </row>
    <row r="105" spans="1:15" ht="19.5" thickBot="1" x14ac:dyDescent="0.3">
      <c r="A105" s="10" t="s">
        <v>143</v>
      </c>
      <c r="B105" s="36">
        <f t="shared" si="16"/>
        <v>6.2110000000000003</v>
      </c>
      <c r="C105" s="112">
        <f t="shared" si="17"/>
        <v>176.39875035501279</v>
      </c>
      <c r="D105" s="34">
        <f t="shared" si="24"/>
        <v>0.12412070343725021</v>
      </c>
      <c r="E105" s="35">
        <f>J105/B105</f>
        <v>5.8122685557881172E-2</v>
      </c>
      <c r="F105" s="126">
        <f t="shared" si="25"/>
        <v>6.2110000000000003</v>
      </c>
      <c r="G105" s="106" t="s">
        <v>143</v>
      </c>
      <c r="H105" s="124">
        <v>6.2110000000000003</v>
      </c>
      <c r="I105" s="124">
        <v>176.39875035501279</v>
      </c>
      <c r="J105" s="125">
        <v>0.36099999999999999</v>
      </c>
      <c r="K105" s="66">
        <f t="shared" si="21"/>
        <v>50.04</v>
      </c>
      <c r="L105" s="45">
        <v>50040</v>
      </c>
      <c r="M105" s="51">
        <f t="shared" si="26"/>
        <v>1</v>
      </c>
      <c r="N105" s="84" t="s">
        <v>268</v>
      </c>
      <c r="O105" s="90">
        <v>1E-3</v>
      </c>
    </row>
    <row r="106" spans="1:15" ht="18" x14ac:dyDescent="0.25">
      <c r="G106" s="107"/>
      <c r="H106" s="109"/>
      <c r="I106" s="109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 ММ</cp:lastModifiedBy>
  <cp:lastPrinted>2024-01-26T16:52:26Z</cp:lastPrinted>
  <dcterms:created xsi:type="dcterms:W3CDTF">2013-10-22T08:15:47Z</dcterms:created>
  <dcterms:modified xsi:type="dcterms:W3CDTF">2024-01-26T19:56:06Z</dcterms:modified>
</cp:coreProperties>
</file>