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ликов\Документы\01 РСС-СРО-РСПП-РТН\01 РСС текущие\300 Статистика\200 Ввод - по регионам и месяцам\2023\"/>
    </mc:Choice>
  </mc:AlternateContent>
  <xr:revisionPtr revIDLastSave="0" documentId="13_ncr:1_{52C24DD7-F08F-4D9E-BD67-BC68ECE364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O94" i="1" l="1"/>
  <c r="O83" i="1"/>
  <c r="O78" i="1"/>
  <c r="O75" i="1"/>
  <c r="O54" i="1"/>
  <c r="O46" i="1"/>
  <c r="O37" i="1"/>
  <c r="O27" i="1"/>
  <c r="O24" i="1" s="1"/>
  <c r="M25" i="1"/>
  <c r="M26" i="1"/>
  <c r="M28" i="1"/>
  <c r="M29" i="1"/>
  <c r="M30" i="1"/>
  <c r="M31" i="1"/>
  <c r="M32" i="1"/>
  <c r="M33" i="1"/>
  <c r="M34" i="1"/>
  <c r="M35" i="1"/>
  <c r="M36" i="1"/>
  <c r="O5" i="1"/>
  <c r="M27" i="1" l="1"/>
  <c r="M24" i="1" s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M5" i="1" l="1"/>
  <c r="M37" i="1"/>
  <c r="M75" i="1"/>
  <c r="F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C32" i="1"/>
  <c r="C33" i="1"/>
  <c r="C34" i="1"/>
  <c r="C35" i="1"/>
  <c r="C36" i="1"/>
  <c r="C23" i="1"/>
  <c r="C1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75" i="1" l="1"/>
  <c r="D75" i="1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B33" i="1"/>
  <c r="B34" i="1"/>
  <c r="B35" i="1"/>
  <c r="B36" i="1"/>
  <c r="E36" i="1" s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C4" i="1"/>
  <c r="B4" i="1"/>
  <c r="E49" i="1" l="1"/>
  <c r="D49" i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37" i="1"/>
  <c r="F5" i="1"/>
  <c r="F46" i="1" l="1"/>
  <c r="M4" i="1"/>
  <c r="F4" i="1" s="1"/>
  <c r="F75" i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10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" i="1"/>
</calcChain>
</file>

<file path=xl/sharedStrings.xml><?xml version="1.0" encoding="utf-8"?>
<sst xmlns="http://schemas.openxmlformats.org/spreadsheetml/2006/main" count="307" uniqueCount="283">
  <si>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</si>
  <si>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</si>
  <si>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</si>
  <si>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</si>
  <si>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</si>
  <si>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</si>
  <si>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</si>
  <si>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</si>
  <si>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</si>
  <si>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</si>
  <si>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</si>
  <si>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</si>
  <si>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</si>
  <si>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</si>
  <si>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</si>
  <si>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</si>
  <si>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</si>
  <si>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</si>
  <si>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</si>
  <si>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</si>
  <si>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</si>
  <si>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</si>
  <si>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</si>
  <si>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</si>
  <si>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</si>
  <si>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</si>
  <si>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</si>
  <si>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</si>
  <si>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</si>
  <si>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</si>
  <si>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</si>
  <si>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</si>
  <si>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</si>
  <si>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</si>
  <si>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</si>
  <si>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</si>
  <si>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</si>
  <si>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</si>
  <si>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</si>
  <si>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</si>
  <si>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</si>
  <si>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</si>
  <si>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</si>
  <si>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</si>
  <si>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</si>
  <si>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</si>
  <si>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</si>
  <si>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</si>
  <si>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</si>
  <si>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</si>
  <si>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</si>
  <si>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</si>
  <si>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</si>
  <si>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</si>
  <si>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</si>
  <si>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</si>
  <si>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</si>
  <si>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</si>
  <si>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</si>
  <si>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</si>
  <si>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</si>
  <si>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</si>
  <si>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</si>
  <si>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</si>
  <si>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</si>
  <si>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</si>
  <si>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</si>
  <si>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</si>
  <si>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</si>
  <si>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</si>
  <si>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</si>
  <si>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</si>
  <si>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</si>
  <si>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</si>
  <si>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</si>
  <si>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</si>
  <si>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</si>
  <si>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</si>
  <si>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</si>
  <si>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</si>
  <si>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</si>
  <si>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</si>
  <si>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</si>
  <si>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</si>
  <si>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</si>
  <si>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</si>
  <si>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</si>
  <si>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</si>
  <si>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Еврейская автономная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</si>
  <si>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</si>
  <si>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</si>
  <si>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</si>
  <si>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</si>
  <si>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</si>
  <si>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</si>
  <si>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</si>
  <si>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</si>
  <si>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Чукотский автономный окр.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</si>
  <si>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</si>
  <si>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</si>
  <si>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</si>
  <si>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</si>
  <si>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</si>
  <si>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</si>
  <si>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</si>
  <si>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</si>
  <si>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</si>
  <si>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</si>
  <si>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</si>
  <si>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</si>
  <si>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</si>
  <si>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</si>
  <si>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</si>
  <si>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</si>
  <si>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</si>
  <si>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</si>
  <si>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</si>
  <si>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</si>
  <si>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</si>
  <si>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</si>
  <si>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</si>
  <si>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</si>
  <si>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</si>
  <si>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</si>
  <si>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</si>
  <si>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</si>
  <si>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</si>
  <si>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</si>
  <si>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</si>
  <si>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</si>
  <si>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</si>
  <si>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</si>
  <si>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</si>
  <si>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</si>
  <si>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</si>
  <si>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</si>
  <si>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</si>
  <si>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</si>
  <si>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</si>
  <si>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</si>
  <si>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</si>
  <si>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</si>
  <si>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</si>
  <si>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</si>
  <si>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</si>
  <si>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</si>
  <si>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</si>
  <si>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</si>
  <si>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</si>
  <si>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</si>
  <si>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</si>
  <si>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</si>
  <si>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</si>
  <si>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</si>
  <si>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</si>
  <si>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</si>
  <si>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</si>
  <si>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</si>
  <si>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</si>
  <si>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</si>
  <si>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</si>
  <si>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</si>
  <si>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</si>
  <si>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</si>
  <si>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</si>
  <si>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</si>
  <si>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</si>
  <si>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</si>
  <si>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</si>
  <si>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</si>
  <si>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</si>
  <si>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</si>
  <si>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</si>
  <si>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</si>
  <si>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</si>
  <si>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</si>
  <si>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</si>
  <si>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</si>
  <si>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</si>
  <si>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</si>
  <si>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</si>
  <si>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</si>
  <si>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r>
      <t xml:space="preserve">Респ. Татарстан </t>
    </r>
    <r>
      <rPr>
        <sz val="12"/>
        <rFont val="Arial"/>
        <family val="2"/>
        <charset val="204"/>
      </rPr>
      <t>(Татарстан)</t>
    </r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</si>
  <si>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</si>
  <si>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</si>
  <si>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</si>
  <si>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</si>
  <si>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</si>
  <si>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</si>
  <si>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</si>
  <si>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</si>
  <si>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</si>
  <si>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</si>
  <si>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</si>
  <si>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</si>
  <si>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</si>
  <si>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</si>
  <si>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</si>
  <si>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</si>
  <si>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</si>
  <si>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</si>
  <si>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</si>
  <si>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</si>
  <si>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</si>
  <si>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</si>
  <si>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</si>
  <si>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</si>
  <si>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</si>
  <si>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</si>
  <si>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</si>
  <si>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</si>
  <si>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</si>
  <si>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</si>
  <si>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</si>
  <si>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</si>
  <si>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</si>
  <si>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</si>
  <si>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</si>
  <si>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</si>
  <si>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</si>
  <si>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</si>
  <si>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</si>
  <si>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</si>
  <si>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</si>
  <si>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</si>
  <si>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</si>
  <si>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</si>
  <si>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</si>
  <si>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</si>
  <si>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</si>
  <si>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</si>
  <si>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</si>
  <si>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</si>
  <si>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</si>
  <si>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</si>
  <si>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</si>
  <si>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</si>
  <si>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</si>
  <si>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</si>
  <si>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</si>
  <si>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</si>
  <si>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</si>
  <si>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</si>
  <si>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</si>
  <si>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</si>
  <si>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</si>
  <si>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</si>
  <si>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</si>
  <si>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</si>
  <si>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</si>
  <si>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</si>
  <si>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</si>
  <si>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</si>
  <si>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</si>
  <si>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</si>
  <si>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</si>
  <si>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</si>
  <si>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</si>
  <si>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</si>
  <si>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</si>
  <si>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</si>
  <si>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</si>
  <si>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</si>
  <si>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</si>
  <si>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</si>
  <si>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</si>
  <si>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</si>
  <si>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</si>
  <si>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</si>
  <si>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</si>
  <si>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</si>
  <si>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</si>
  <si>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</si>
  <si>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</si>
  <si>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</si>
  <si>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</si>
  <si>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</si>
  <si>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 xml:space="preserve"> % к 2021</t>
  </si>
  <si>
    <t>НП от 23.09.22</t>
  </si>
  <si>
    <t>Числ. насел. на 01.01.2022</t>
  </si>
  <si>
    <t>Ввод по Нацпроекту (ФП "Жильё") в 2023 году</t>
  </si>
  <si>
    <t xml:space="preserve"> % к 2022</t>
  </si>
  <si>
    <t>Жилищное строительство за январь-март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</si>
</sst>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00330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2" fillId="0" borderId="0"/>
    <xf numFmtId="9" fontId="13" fillId="0" borderId="0" applyFont="0" applyFill="0" applyBorder="0" applyAlignment="0" applyProtection="0"/>
    <xf numFmtId="0" fontId="20" fillId="0" borderId="0"/>
    <xf numFmtId="0" fontId="21" fillId="0" borderId="0"/>
  </cellStyleXfs>
  <cellXfs count="137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wrapText="1"/>
    </xf>
    <xf numFmtId="166" fontId="3" fillId="0" borderId="6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vertical="center" wrapText="1"/>
    </xf>
    <xf numFmtId="167" fontId="3" fillId="0" borderId="11" xfId="3" applyNumberFormat="1" applyFont="1" applyBorder="1" applyAlignment="1">
      <alignment horizontal="right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vertical="center" wrapText="1"/>
    </xf>
    <xf numFmtId="167" fontId="3" fillId="0" borderId="14" xfId="3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6" fontId="2" fillId="2" borderId="17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5" fontId="2" fillId="0" borderId="5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7" fontId="2" fillId="0" borderId="5" xfId="3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 wrapText="1"/>
    </xf>
    <xf numFmtId="167" fontId="2" fillId="0" borderId="10" xfId="3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 wrapText="1"/>
    </xf>
    <xf numFmtId="167" fontId="2" fillId="0" borderId="9" xfId="3" applyNumberFormat="1" applyFont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3" fontId="17" fillId="2" borderId="20" xfId="0" applyNumberFormat="1" applyFont="1" applyFill="1" applyBorder="1" applyAlignment="1">
      <alignment horizontal="right" vertical="center" wrapText="1"/>
    </xf>
    <xf numFmtId="3" fontId="18" fillId="2" borderId="19" xfId="0" applyNumberFormat="1" applyFont="1" applyFill="1" applyBorder="1" applyAlignment="1">
      <alignment horizontal="right" vertical="center" wrapText="1"/>
    </xf>
    <xf numFmtId="3" fontId="18" fillId="2" borderId="21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 wrapText="1"/>
    </xf>
    <xf numFmtId="166" fontId="15" fillId="2" borderId="29" xfId="0" applyNumberFormat="1" applyFont="1" applyFill="1" applyBorder="1" applyAlignment="1">
      <alignment horizontal="right" vertical="center" wrapText="1"/>
    </xf>
    <xf numFmtId="166" fontId="2" fillId="2" borderId="32" xfId="0" applyNumberFormat="1" applyFont="1" applyFill="1" applyBorder="1" applyAlignment="1">
      <alignment horizontal="right" vertical="center" wrapText="1"/>
    </xf>
    <xf numFmtId="166" fontId="15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5" fillId="2" borderId="33" xfId="0" applyNumberFormat="1" applyFont="1" applyFill="1" applyBorder="1" applyAlignment="1">
      <alignment horizontal="right" vertical="center" wrapText="1"/>
    </xf>
    <xf numFmtId="166" fontId="2" fillId="2" borderId="34" xfId="0" applyNumberFormat="1" applyFont="1" applyFill="1" applyBorder="1" applyAlignment="1">
      <alignment horizontal="right" vertical="center" wrapText="1"/>
    </xf>
    <xf numFmtId="3" fontId="1" fillId="2" borderId="27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35" xfId="0" applyNumberFormat="1" applyFont="1" applyFill="1" applyBorder="1"/>
    <xf numFmtId="3" fontId="2" fillId="2" borderId="7" xfId="0" applyNumberFormat="1" applyFont="1" applyFill="1" applyBorder="1"/>
    <xf numFmtId="3" fontId="2" fillId="2" borderId="12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7" fontId="3" fillId="0" borderId="20" xfId="3" applyNumberFormat="1" applyFont="1" applyBorder="1" applyAlignment="1">
      <alignment horizontal="right" vertical="center" wrapText="1"/>
    </xf>
    <xf numFmtId="167" fontId="2" fillId="0" borderId="19" xfId="3" applyNumberFormat="1" applyFont="1" applyBorder="1" applyAlignment="1">
      <alignment horizontal="right" vertical="center" wrapText="1"/>
    </xf>
    <xf numFmtId="167" fontId="2" fillId="0" borderId="21" xfId="3" applyNumberFormat="1" applyFont="1" applyBorder="1" applyAlignment="1">
      <alignment horizontal="right" vertical="center" wrapText="1"/>
    </xf>
    <xf numFmtId="164" fontId="22" fillId="0" borderId="0" xfId="0" applyNumberFormat="1" applyFont="1" applyAlignment="1">
      <alignment horizontal="right" wrapText="1" indent="1"/>
    </xf>
    <xf numFmtId="164" fontId="22" fillId="0" borderId="0" xfId="0" applyNumberFormat="1" applyFont="1" applyAlignment="1">
      <alignment horizontal="right" wrapText="1" indent="2"/>
    </xf>
    <xf numFmtId="166" fontId="22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4" fontId="6" fillId="2" borderId="20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vertical="center"/>
    </xf>
    <xf numFmtId="166" fontId="15" fillId="2" borderId="17" xfId="0" applyNumberFormat="1" applyFont="1" applyFill="1" applyBorder="1" applyAlignment="1">
      <alignment horizontal="right" vertical="center" wrapText="1"/>
    </xf>
    <xf numFmtId="164" fontId="6" fillId="2" borderId="39" xfId="0" applyNumberFormat="1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vertical="center" wrapText="1"/>
    </xf>
    <xf numFmtId="0" fontId="19" fillId="2" borderId="24" xfId="0" applyFont="1" applyFill="1" applyBorder="1" applyAlignment="1">
      <alignment vertical="center" wrapText="1"/>
    </xf>
    <xf numFmtId="0" fontId="19" fillId="2" borderId="25" xfId="0" applyFont="1" applyFill="1" applyBorder="1" applyAlignment="1">
      <alignment vertical="center" wrapText="1"/>
    </xf>
    <xf numFmtId="0" fontId="19" fillId="2" borderId="36" xfId="0" applyFont="1" applyFill="1" applyBorder="1" applyAlignment="1">
      <alignment vertical="center" wrapText="1"/>
    </xf>
    <xf numFmtId="0" fontId="19" fillId="2" borderId="41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wrapText="1"/>
    </xf>
    <xf numFmtId="168" fontId="23" fillId="0" borderId="42" xfId="0" applyNumberFormat="1" applyFont="1" applyBorder="1" applyAlignment="1">
      <alignment vertical="center" wrapText="1"/>
    </xf>
    <xf numFmtId="168" fontId="24" fillId="0" borderId="43" xfId="0" applyNumberFormat="1" applyFont="1" applyBorder="1" applyAlignment="1">
      <alignment vertical="center" wrapText="1"/>
    </xf>
    <xf numFmtId="168" fontId="24" fillId="0" borderId="44" xfId="0" applyNumberFormat="1" applyFont="1" applyBorder="1" applyAlignment="1">
      <alignment vertical="center" wrapText="1"/>
    </xf>
    <xf numFmtId="167" fontId="3" fillId="0" borderId="18" xfId="3" applyNumberFormat="1" applyFont="1" applyBorder="1" applyAlignment="1">
      <alignment horizontal="right" vertical="center" wrapText="1"/>
    </xf>
    <xf numFmtId="168" fontId="23" fillId="0" borderId="45" xfId="0" applyNumberFormat="1" applyFont="1" applyBorder="1" applyAlignment="1">
      <alignment vertical="center" wrapText="1"/>
    </xf>
    <xf numFmtId="0" fontId="19" fillId="2" borderId="46" xfId="0" applyFont="1" applyFill="1" applyBorder="1" applyAlignment="1">
      <alignment vertical="center" wrapText="1"/>
    </xf>
    <xf numFmtId="0" fontId="19" fillId="2" borderId="47" xfId="0" applyFont="1" applyFill="1" applyBorder="1" applyAlignment="1">
      <alignment vertical="center" wrapText="1"/>
    </xf>
    <xf numFmtId="0" fontId="19" fillId="2" borderId="48" xfId="0" applyFont="1" applyFill="1" applyBorder="1" applyAlignment="1">
      <alignment vertical="center" wrapText="1"/>
    </xf>
    <xf numFmtId="166" fontId="15" fillId="2" borderId="45" xfId="0" applyNumberFormat="1" applyFont="1" applyFill="1" applyBorder="1" applyAlignment="1">
      <alignment horizontal="right" vertical="center" wrapText="1"/>
    </xf>
    <xf numFmtId="166" fontId="2" fillId="2" borderId="43" xfId="0" applyNumberFormat="1" applyFont="1" applyFill="1" applyBorder="1" applyAlignment="1">
      <alignment horizontal="right" vertical="center" wrapText="1"/>
    </xf>
    <xf numFmtId="166" fontId="2" fillId="2" borderId="44" xfId="0" applyNumberFormat="1" applyFont="1" applyFill="1" applyBorder="1" applyAlignment="1">
      <alignment horizontal="right" vertical="center" wrapText="1"/>
    </xf>
    <xf numFmtId="168" fontId="23" fillId="0" borderId="49" xfId="0" applyNumberFormat="1" applyFont="1" applyBorder="1" applyAlignment="1">
      <alignment vertical="center" wrapText="1"/>
    </xf>
    <xf numFmtId="0" fontId="25" fillId="2" borderId="31" xfId="0" applyFont="1" applyFill="1" applyBorder="1"/>
    <xf numFmtId="0" fontId="2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6" fillId="0" borderId="0" xfId="0" applyFont="1"/>
    <xf numFmtId="0" fontId="6" fillId="0" borderId="38" xfId="0" applyFont="1" applyBorder="1"/>
    <xf numFmtId="164" fontId="25" fillId="0" borderId="0" xfId="0" applyNumberFormat="1" applyFont="1" applyAlignment="1">
      <alignment horizontal="right" wrapText="1"/>
    </xf>
    <xf numFmtId="0" fontId="25" fillId="0" borderId="0" xfId="0" applyFont="1"/>
    <xf numFmtId="164" fontId="7" fillId="0" borderId="0" xfId="0" applyNumberFormat="1" applyFont="1" applyAlignment="1">
      <alignment horizontal="right" wrapText="1"/>
    </xf>
    <xf numFmtId="0" fontId="28" fillId="0" borderId="0" xfId="0" applyFont="1"/>
    <xf numFmtId="166" fontId="22" fillId="0" borderId="9" xfId="4" applyNumberFormat="1" applyFont="1" applyBorder="1" applyAlignment="1">
      <alignment horizontal="right"/>
    </xf>
    <xf numFmtId="166" fontId="22" fillId="0" borderId="0" xfId="4" applyNumberFormat="1" applyFont="1" applyAlignment="1">
      <alignment horizontal="right"/>
    </xf>
    <xf numFmtId="166" fontId="22" fillId="0" borderId="37" xfId="4" applyNumberFormat="1" applyFont="1" applyBorder="1" applyAlignment="1">
      <alignment horizontal="right"/>
    </xf>
    <xf numFmtId="166" fontId="6" fillId="0" borderId="37" xfId="4" applyNumberFormat="1" applyFont="1" applyBorder="1" applyAlignment="1">
      <alignment horizontal="right"/>
    </xf>
    <xf numFmtId="166" fontId="6" fillId="0" borderId="0" xfId="4" applyNumberFormat="1" applyFont="1" applyAlignment="1">
      <alignment horizontal="right"/>
    </xf>
    <xf numFmtId="166" fontId="6" fillId="0" borderId="50" xfId="4" applyNumberFormat="1" applyFont="1" applyBorder="1" applyAlignment="1">
      <alignment horizontal="right"/>
    </xf>
    <xf numFmtId="166" fontId="6" fillId="0" borderId="38" xfId="4" applyNumberFormat="1" applyFont="1" applyBorder="1" applyAlignment="1">
      <alignment horizontal="right"/>
    </xf>
    <xf numFmtId="166" fontId="11" fillId="0" borderId="7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166" fontId="11" fillId="0" borderId="8" xfId="0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7" fontId="11" fillId="0" borderId="19" xfId="3" applyNumberFormat="1" applyFont="1" applyBorder="1" applyAlignment="1">
      <alignment horizontal="right" vertical="center" wrapText="1"/>
    </xf>
    <xf numFmtId="167" fontId="11" fillId="0" borderId="21" xfId="3" applyNumberFormat="1" applyFont="1" applyBorder="1" applyAlignment="1">
      <alignment horizontal="right" vertical="center" wrapText="1"/>
    </xf>
    <xf numFmtId="167" fontId="8" fillId="0" borderId="19" xfId="3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166" fontId="11" fillId="0" borderId="10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zoomScale="66" zoomScaleNormal="66" zoomScalePageLayoutView="75" workbookViewId="0">
      <selection activeCell="AF23" sqref="AF23"/>
    </sheetView>
  </sheetViews>
  <sheetFormatPr defaultRowHeight="15.75" x14ac:dyDescent="0.25"/>
  <cols>
    <col min="1" max="1" width="36.5703125" customWidth="1"/>
    <col min="2" max="2" width="12.85546875" style="5" customWidth="1"/>
    <col min="3" max="3" width="10.28515625" style="5" customWidth="1"/>
    <col min="4" max="4" width="9.5703125" style="6" customWidth="1"/>
    <col min="5" max="5" width="10.140625" customWidth="1"/>
    <col min="6" max="6" width="10" customWidth="1"/>
    <col min="7" max="7" width="48.7109375" style="109" hidden="1" customWidth="1"/>
    <col min="8" max="8" width="13.5703125" style="111" hidden="1" customWidth="1"/>
    <col min="9" max="9" width="10.5703125" style="111" hidden="1" customWidth="1"/>
    <col min="10" max="10" width="12" style="111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28" hidden="1" customWidth="1"/>
  </cols>
  <sheetData>
    <row r="1" spans="1:15" ht="18" customHeight="1" x14ac:dyDescent="0.25">
      <c r="A1" s="133" t="s">
        <v>282</v>
      </c>
      <c r="B1" s="133"/>
      <c r="C1" s="133"/>
      <c r="D1" s="133"/>
      <c r="E1" s="133"/>
      <c r="F1" s="133"/>
      <c r="G1" s="135" t="s">
        <v>185</v>
      </c>
      <c r="H1" s="136"/>
      <c r="I1" s="136"/>
      <c r="J1" s="136"/>
      <c r="K1" s="136"/>
      <c r="L1" s="136"/>
      <c r="M1" s="136"/>
      <c r="N1" s="136"/>
      <c r="O1" s="136"/>
    </row>
    <row r="2" spans="1:15" s="1" customFormat="1" ht="18" customHeight="1" thickBot="1" x14ac:dyDescent="0.3">
      <c r="E2"/>
      <c r="F2"/>
      <c r="G2" s="134" t="s">
        <v>98</v>
      </c>
      <c r="H2" s="134"/>
      <c r="I2" s="134"/>
      <c r="J2" s="134"/>
      <c r="K2" s="132" t="s">
        <v>279</v>
      </c>
      <c r="L2" s="132"/>
      <c r="M2" s="132" t="s">
        <v>280</v>
      </c>
      <c r="N2" s="132"/>
      <c r="O2" s="132"/>
    </row>
    <row r="3" spans="1:15" s="3" customFormat="1" ht="51" customHeight="1" thickBot="1" x14ac:dyDescent="0.3">
      <c r="A3" s="23" t="s">
        <v>95</v>
      </c>
      <c r="B3" s="23" t="s">
        <v>93</v>
      </c>
      <c r="C3" s="24" t="s">
        <v>277</v>
      </c>
      <c r="D3" s="25" t="s">
        <v>22</v>
      </c>
      <c r="E3" s="24" t="s">
        <v>183</v>
      </c>
      <c r="F3" s="24" t="s">
        <v>181</v>
      </c>
      <c r="G3" s="101"/>
      <c r="H3" s="40" t="s">
        <v>93</v>
      </c>
      <c r="I3" s="40" t="s">
        <v>281</v>
      </c>
      <c r="J3" s="78" t="s">
        <v>184</v>
      </c>
      <c r="K3" s="39" t="s">
        <v>186</v>
      </c>
      <c r="L3" s="40" t="s">
        <v>187</v>
      </c>
      <c r="M3" s="38" t="s">
        <v>93</v>
      </c>
      <c r="N3" s="81" t="s">
        <v>278</v>
      </c>
      <c r="O3" s="88" t="s">
        <v>273</v>
      </c>
    </row>
    <row r="4" spans="1:15" s="4" customFormat="1" ht="31.5" customHeight="1" thickBot="1" x14ac:dyDescent="0.3">
      <c r="A4" s="8" t="s">
        <v>94</v>
      </c>
      <c r="B4" s="20">
        <f>H4</f>
        <v>28925.612000000001</v>
      </c>
      <c r="C4" s="126">
        <f>I4</f>
        <v>98.773017510403733</v>
      </c>
      <c r="D4" s="21">
        <f t="shared" ref="D4:D35" si="0">B4/K4</f>
        <v>0.19872282017117407</v>
      </c>
      <c r="E4" s="22">
        <f t="shared" ref="E4:E66" si="1">J4/B4</f>
        <v>0.58076019273161794</v>
      </c>
      <c r="F4" s="92">
        <f>B4/M4</f>
        <v>0.34030532123907342</v>
      </c>
      <c r="G4" s="102" t="s">
        <v>94</v>
      </c>
      <c r="H4" s="112">
        <v>28925.612000000001</v>
      </c>
      <c r="I4" s="112">
        <v>98.773017510403733</v>
      </c>
      <c r="J4" s="113">
        <v>16798.844000000001</v>
      </c>
      <c r="K4" s="53">
        <f>L4/1000</f>
        <v>145557.576</v>
      </c>
      <c r="L4" s="42">
        <v>145557576</v>
      </c>
      <c r="M4" s="79">
        <f>M5+M24+M37+M46+M54+M75+M83+M94</f>
        <v>84999</v>
      </c>
      <c r="N4" s="82" t="s">
        <v>188</v>
      </c>
      <c r="O4" s="100">
        <v>85</v>
      </c>
    </row>
    <row r="5" spans="1:15" s="2" customFormat="1" ht="20.100000000000001" customHeight="1" x14ac:dyDescent="0.25">
      <c r="A5" s="9" t="s">
        <v>11</v>
      </c>
      <c r="B5" s="17">
        <f t="shared" ref="B5:B68" si="2">H5</f>
        <v>8503.3109999999997</v>
      </c>
      <c r="C5" s="127">
        <f t="shared" ref="C5:C68" si="3">I5</f>
        <v>88.619256594691734</v>
      </c>
      <c r="D5" s="18">
        <f t="shared" si="0"/>
        <v>0.21745151440758584</v>
      </c>
      <c r="E5" s="19">
        <f t="shared" si="1"/>
        <v>0.55544140394253494</v>
      </c>
      <c r="F5" s="66">
        <f>B5/M5</f>
        <v>0.34912592379701102</v>
      </c>
      <c r="G5" s="102" t="s">
        <v>146</v>
      </c>
      <c r="H5" s="114">
        <v>8503.3109999999997</v>
      </c>
      <c r="I5" s="114">
        <v>88.619256594691734</v>
      </c>
      <c r="J5" s="113">
        <v>4723.0910000000003</v>
      </c>
      <c r="K5" s="54">
        <f t="shared" ref="K5:K68" si="4">L5/1000</f>
        <v>39104.400000000001</v>
      </c>
      <c r="L5" s="42">
        <v>39104400</v>
      </c>
      <c r="M5" s="80">
        <f>SUM(M6:M23)</f>
        <v>24356</v>
      </c>
      <c r="N5" s="83" t="s">
        <v>11</v>
      </c>
      <c r="O5" s="89">
        <f t="shared" ref="O5" si="5">SUM(O6:O23)</f>
        <v>24.355999999999998</v>
      </c>
    </row>
    <row r="6" spans="1:15" s="1" customFormat="1" ht="20.100000000000001" customHeight="1" x14ac:dyDescent="0.25">
      <c r="A6" s="7" t="s">
        <v>41</v>
      </c>
      <c r="B6" s="31">
        <f t="shared" si="2"/>
        <v>221.55099999999999</v>
      </c>
      <c r="C6" s="128">
        <f t="shared" si="3"/>
        <v>99.290560828918942</v>
      </c>
      <c r="D6" s="30">
        <f t="shared" si="0"/>
        <v>0.1446233705873099</v>
      </c>
      <c r="E6" s="32">
        <f t="shared" si="1"/>
        <v>0.82600845854904736</v>
      </c>
      <c r="F6" s="67">
        <f>B6/M6</f>
        <v>0.18462583333333332</v>
      </c>
      <c r="G6" s="103" t="s">
        <v>147</v>
      </c>
      <c r="H6" s="115">
        <v>221.55099999999999</v>
      </c>
      <c r="I6" s="115">
        <v>99.290560828918942</v>
      </c>
      <c r="J6" s="116">
        <v>183.00299999999999</v>
      </c>
      <c r="K6" s="55">
        <f t="shared" si="4"/>
        <v>1531.9169999999999</v>
      </c>
      <c r="L6" s="43">
        <v>1531917</v>
      </c>
      <c r="M6" s="27">
        <f>O6*1000</f>
        <v>1200</v>
      </c>
      <c r="N6" s="84" t="s">
        <v>189</v>
      </c>
      <c r="O6" s="90">
        <v>1.2</v>
      </c>
    </row>
    <row r="7" spans="1:15" s="1" customFormat="1" ht="20.100000000000001" customHeight="1" x14ac:dyDescent="0.25">
      <c r="A7" s="7" t="s">
        <v>42</v>
      </c>
      <c r="B7" s="31">
        <f t="shared" si="2"/>
        <v>243.71600000000001</v>
      </c>
      <c r="C7" s="129">
        <f t="shared" si="3"/>
        <v>105.46686688332764</v>
      </c>
      <c r="D7" s="30">
        <f t="shared" si="0"/>
        <v>0.20852331209449929</v>
      </c>
      <c r="E7" s="32">
        <f t="shared" si="1"/>
        <v>0.37090301826716338</v>
      </c>
      <c r="F7" s="123">
        <f t="shared" ref="F7:F68" si="6">B7/M7</f>
        <v>0.54159111111111113</v>
      </c>
      <c r="G7" s="103" t="s">
        <v>148</v>
      </c>
      <c r="H7" s="115">
        <v>243.71600000000001</v>
      </c>
      <c r="I7" s="115">
        <v>105.46686688332764</v>
      </c>
      <c r="J7" s="116">
        <v>90.394999999999996</v>
      </c>
      <c r="K7" s="55">
        <f t="shared" si="4"/>
        <v>1168.771</v>
      </c>
      <c r="L7" s="43">
        <v>1168771</v>
      </c>
      <c r="M7" s="27">
        <f t="shared" ref="M7:M68" si="7">O7*1000</f>
        <v>450</v>
      </c>
      <c r="N7" s="84" t="s">
        <v>190</v>
      </c>
      <c r="O7" s="90">
        <v>0.45</v>
      </c>
    </row>
    <row r="8" spans="1:15" s="1" customFormat="1" ht="20.100000000000001" customHeight="1" x14ac:dyDescent="0.25">
      <c r="A8" s="7" t="s">
        <v>43</v>
      </c>
      <c r="B8" s="31">
        <f t="shared" si="2"/>
        <v>310.36500000000001</v>
      </c>
      <c r="C8" s="128">
        <f t="shared" si="3"/>
        <v>91.253226859229557</v>
      </c>
      <c r="D8" s="30">
        <f t="shared" si="0"/>
        <v>0.23447504228808175</v>
      </c>
      <c r="E8" s="32">
        <f t="shared" si="1"/>
        <v>0.70314307347800165</v>
      </c>
      <c r="F8" s="67">
        <f t="shared" si="6"/>
        <v>0.36513529411764706</v>
      </c>
      <c r="G8" s="103" t="s">
        <v>149</v>
      </c>
      <c r="H8" s="115">
        <v>310.36500000000001</v>
      </c>
      <c r="I8" s="115">
        <v>91.253226859229557</v>
      </c>
      <c r="J8" s="116">
        <v>218.23099999999999</v>
      </c>
      <c r="K8" s="55">
        <f t="shared" si="4"/>
        <v>1323.6590000000001</v>
      </c>
      <c r="L8" s="43">
        <v>1323659</v>
      </c>
      <c r="M8" s="27">
        <f t="shared" si="7"/>
        <v>850</v>
      </c>
      <c r="N8" s="84" t="s">
        <v>191</v>
      </c>
      <c r="O8" s="90">
        <v>0.85</v>
      </c>
    </row>
    <row r="9" spans="1:15" s="1" customFormat="1" ht="20.100000000000001" customHeight="1" x14ac:dyDescent="0.25">
      <c r="A9" s="7" t="s">
        <v>44</v>
      </c>
      <c r="B9" s="31">
        <f t="shared" si="2"/>
        <v>353.048</v>
      </c>
      <c r="C9" s="128">
        <f t="shared" si="3"/>
        <v>82.925144981831764</v>
      </c>
      <c r="D9" s="30">
        <f t="shared" si="0"/>
        <v>0.15432591474849172</v>
      </c>
      <c r="E9" s="32">
        <f t="shared" si="1"/>
        <v>0.69315503840837511</v>
      </c>
      <c r="F9" s="67">
        <f t="shared" si="6"/>
        <v>0.17652400000000001</v>
      </c>
      <c r="G9" s="103" t="s">
        <v>150</v>
      </c>
      <c r="H9" s="115">
        <v>353.048</v>
      </c>
      <c r="I9" s="115">
        <v>82.925144981831764</v>
      </c>
      <c r="J9" s="116">
        <v>244.71700000000001</v>
      </c>
      <c r="K9" s="55">
        <f t="shared" si="4"/>
        <v>2287.6779999999999</v>
      </c>
      <c r="L9" s="43">
        <v>2287678</v>
      </c>
      <c r="M9" s="27">
        <f t="shared" si="7"/>
        <v>2000</v>
      </c>
      <c r="N9" s="84" t="s">
        <v>192</v>
      </c>
      <c r="O9" s="90">
        <v>2</v>
      </c>
    </row>
    <row r="10" spans="1:15" s="1" customFormat="1" ht="20.100000000000001" customHeight="1" x14ac:dyDescent="0.25">
      <c r="A10" s="7" t="s">
        <v>45</v>
      </c>
      <c r="B10" s="31">
        <f t="shared" si="2"/>
        <v>167.143</v>
      </c>
      <c r="C10" s="129">
        <f t="shared" si="3"/>
        <v>156.58450671238396</v>
      </c>
      <c r="D10" s="30">
        <f t="shared" si="0"/>
        <v>0.17109214898282149</v>
      </c>
      <c r="E10" s="32">
        <f t="shared" si="1"/>
        <v>0.60760546358507384</v>
      </c>
      <c r="F10" s="67">
        <f t="shared" si="6"/>
        <v>0.47483806818181817</v>
      </c>
      <c r="G10" s="103" t="s">
        <v>151</v>
      </c>
      <c r="H10" s="115">
        <v>167.143</v>
      </c>
      <c r="I10" s="115">
        <v>156.58450671238396</v>
      </c>
      <c r="J10" s="116">
        <v>101.557</v>
      </c>
      <c r="K10" s="55">
        <f t="shared" si="4"/>
        <v>976.91800000000001</v>
      </c>
      <c r="L10" s="43">
        <v>976918</v>
      </c>
      <c r="M10" s="27">
        <f t="shared" si="7"/>
        <v>352</v>
      </c>
      <c r="N10" s="84" t="s">
        <v>193</v>
      </c>
      <c r="O10" s="90">
        <v>0.35199999999999998</v>
      </c>
    </row>
    <row r="11" spans="1:15" s="1" customFormat="1" ht="20.100000000000001" customHeight="1" x14ac:dyDescent="0.25">
      <c r="A11" s="7" t="s">
        <v>46</v>
      </c>
      <c r="B11" s="31">
        <f t="shared" si="2"/>
        <v>326.46800000000002</v>
      </c>
      <c r="C11" s="129">
        <f t="shared" si="3"/>
        <v>123.607808690121</v>
      </c>
      <c r="D11" s="120">
        <f t="shared" si="0"/>
        <v>0.32232801892492824</v>
      </c>
      <c r="E11" s="32">
        <f t="shared" si="1"/>
        <v>0.8127504073906171</v>
      </c>
      <c r="F11" s="67">
        <f t="shared" si="6"/>
        <v>0.36274222222222224</v>
      </c>
      <c r="G11" s="103" t="s">
        <v>152</v>
      </c>
      <c r="H11" s="115">
        <v>326.46800000000002</v>
      </c>
      <c r="I11" s="115">
        <v>123.607808690121</v>
      </c>
      <c r="J11" s="116">
        <v>265.33699999999999</v>
      </c>
      <c r="K11" s="55">
        <f t="shared" si="4"/>
        <v>1012.8440000000001</v>
      </c>
      <c r="L11" s="43">
        <v>1012844</v>
      </c>
      <c r="M11" s="27">
        <f t="shared" si="7"/>
        <v>900</v>
      </c>
      <c r="N11" s="84" t="s">
        <v>194</v>
      </c>
      <c r="O11" s="90">
        <v>0.9</v>
      </c>
    </row>
    <row r="12" spans="1:15" s="1" customFormat="1" ht="20.100000000000001" customHeight="1" x14ac:dyDescent="0.25">
      <c r="A12" s="7" t="s">
        <v>47</v>
      </c>
      <c r="B12" s="31">
        <f t="shared" si="2"/>
        <v>95.813999999999993</v>
      </c>
      <c r="C12" s="128">
        <f t="shared" si="3"/>
        <v>83.88328095042155</v>
      </c>
      <c r="D12" s="30">
        <f t="shared" si="0"/>
        <v>0.15434552882199054</v>
      </c>
      <c r="E12" s="32">
        <f t="shared" si="1"/>
        <v>0.72133508673054048</v>
      </c>
      <c r="F12" s="67">
        <f t="shared" si="6"/>
        <v>0.42395575221238935</v>
      </c>
      <c r="G12" s="103" t="s">
        <v>153</v>
      </c>
      <c r="H12" s="115">
        <v>95.813999999999993</v>
      </c>
      <c r="I12" s="115">
        <v>83.88328095042155</v>
      </c>
      <c r="J12" s="116">
        <v>69.114000000000004</v>
      </c>
      <c r="K12" s="55">
        <f t="shared" si="4"/>
        <v>620.77599999999995</v>
      </c>
      <c r="L12" s="43">
        <v>620776</v>
      </c>
      <c r="M12" s="27">
        <f t="shared" si="7"/>
        <v>226</v>
      </c>
      <c r="N12" s="84" t="s">
        <v>195</v>
      </c>
      <c r="O12" s="90">
        <v>0.22600000000000001</v>
      </c>
    </row>
    <row r="13" spans="1:15" s="1" customFormat="1" ht="20.100000000000001" customHeight="1" x14ac:dyDescent="0.25">
      <c r="A13" s="7" t="s">
        <v>48</v>
      </c>
      <c r="B13" s="31">
        <f t="shared" si="2"/>
        <v>177.02699999999999</v>
      </c>
      <c r="C13" s="129">
        <f t="shared" si="3"/>
        <v>134.03419243465882</v>
      </c>
      <c r="D13" s="30">
        <f t="shared" si="0"/>
        <v>0.16337173675506464</v>
      </c>
      <c r="E13" s="32">
        <f t="shared" si="1"/>
        <v>0.60756268817750969</v>
      </c>
      <c r="F13" s="67">
        <f t="shared" si="6"/>
        <v>0.27234923076923073</v>
      </c>
      <c r="G13" s="103" t="s">
        <v>154</v>
      </c>
      <c r="H13" s="115">
        <v>177.02699999999999</v>
      </c>
      <c r="I13" s="115">
        <v>134.03419243465882</v>
      </c>
      <c r="J13" s="116">
        <v>107.55500000000001</v>
      </c>
      <c r="K13" s="55">
        <f t="shared" si="4"/>
        <v>1083.5840000000001</v>
      </c>
      <c r="L13" s="43">
        <v>1083584</v>
      </c>
      <c r="M13" s="27">
        <f t="shared" si="7"/>
        <v>650</v>
      </c>
      <c r="N13" s="84" t="s">
        <v>196</v>
      </c>
      <c r="O13" s="90">
        <v>0.65</v>
      </c>
    </row>
    <row r="14" spans="1:15" s="1" customFormat="1" ht="20.100000000000001" customHeight="1" x14ac:dyDescent="0.25">
      <c r="A14" s="7" t="s">
        <v>49</v>
      </c>
      <c r="B14" s="31">
        <f t="shared" si="2"/>
        <v>233.863</v>
      </c>
      <c r="C14" s="129">
        <f t="shared" si="3"/>
        <v>154.99317365428203</v>
      </c>
      <c r="D14" s="30">
        <f t="shared" si="0"/>
        <v>0.20999120034480281</v>
      </c>
      <c r="E14" s="32">
        <f t="shared" si="1"/>
        <v>0.75586133762074381</v>
      </c>
      <c r="F14" s="67">
        <f t="shared" si="6"/>
        <v>0.16128482758620691</v>
      </c>
      <c r="G14" s="103" t="s">
        <v>155</v>
      </c>
      <c r="H14" s="115">
        <v>233.863</v>
      </c>
      <c r="I14" s="115">
        <v>154.99317365428203</v>
      </c>
      <c r="J14" s="116">
        <v>176.768</v>
      </c>
      <c r="K14" s="55">
        <f t="shared" si="4"/>
        <v>1113.68</v>
      </c>
      <c r="L14" s="43">
        <v>1113680</v>
      </c>
      <c r="M14" s="27">
        <f t="shared" si="7"/>
        <v>1450</v>
      </c>
      <c r="N14" s="84" t="s">
        <v>197</v>
      </c>
      <c r="O14" s="90">
        <v>1.45</v>
      </c>
    </row>
    <row r="15" spans="1:15" s="1" customFormat="1" ht="20.100000000000001" customHeight="1" x14ac:dyDescent="0.25">
      <c r="A15" s="13" t="s">
        <v>50</v>
      </c>
      <c r="B15" s="119">
        <f t="shared" si="2"/>
        <v>2998.4609999999998</v>
      </c>
      <c r="C15" s="128">
        <f t="shared" si="3"/>
        <v>63.899921426688458</v>
      </c>
      <c r="D15" s="120">
        <f t="shared" si="0"/>
        <v>0.38595804954074447</v>
      </c>
      <c r="E15" s="32">
        <f t="shared" si="1"/>
        <v>0.72228453196489806</v>
      </c>
      <c r="F15" s="67">
        <f t="shared" si="6"/>
        <v>0.4223184507042253</v>
      </c>
      <c r="G15" s="103" t="s">
        <v>156</v>
      </c>
      <c r="H15" s="115">
        <v>2998.4609999999998</v>
      </c>
      <c r="I15" s="115">
        <v>63.899921426688458</v>
      </c>
      <c r="J15" s="116">
        <v>2165.7420000000002</v>
      </c>
      <c r="K15" s="55">
        <f t="shared" si="4"/>
        <v>7768.8779999999997</v>
      </c>
      <c r="L15" s="43">
        <v>7768878</v>
      </c>
      <c r="M15" s="27">
        <f t="shared" si="7"/>
        <v>7100</v>
      </c>
      <c r="N15" s="84" t="s">
        <v>198</v>
      </c>
      <c r="O15" s="90">
        <v>7.1</v>
      </c>
    </row>
    <row r="16" spans="1:15" s="1" customFormat="1" ht="20.100000000000001" customHeight="1" x14ac:dyDescent="0.25">
      <c r="A16" s="7" t="s">
        <v>51</v>
      </c>
      <c r="B16" s="31">
        <f t="shared" si="2"/>
        <v>100.749</v>
      </c>
      <c r="C16" s="128">
        <f t="shared" si="3"/>
        <v>91.652490334318856</v>
      </c>
      <c r="D16" s="30">
        <f t="shared" si="0"/>
        <v>0.14108646760790594</v>
      </c>
      <c r="E16" s="32">
        <f t="shared" si="1"/>
        <v>0.48802469503419388</v>
      </c>
      <c r="F16" s="67">
        <f t="shared" si="6"/>
        <v>0.32924509803921564</v>
      </c>
      <c r="G16" s="103" t="s">
        <v>157</v>
      </c>
      <c r="H16" s="115">
        <v>100.749</v>
      </c>
      <c r="I16" s="115">
        <v>91.652490334318856</v>
      </c>
      <c r="J16" s="116">
        <v>49.167999999999999</v>
      </c>
      <c r="K16" s="55">
        <f t="shared" si="4"/>
        <v>714.09400000000005</v>
      </c>
      <c r="L16" s="43">
        <v>714094</v>
      </c>
      <c r="M16" s="27">
        <f t="shared" si="7"/>
        <v>306</v>
      </c>
      <c r="N16" s="84" t="s">
        <v>199</v>
      </c>
      <c r="O16" s="90">
        <v>0.30599999999999999</v>
      </c>
    </row>
    <row r="17" spans="1:15" s="1" customFormat="1" ht="20.100000000000001" customHeight="1" x14ac:dyDescent="0.25">
      <c r="A17" s="7" t="s">
        <v>52</v>
      </c>
      <c r="B17" s="31">
        <f t="shared" si="2"/>
        <v>251.41399999999999</v>
      </c>
      <c r="C17" s="129">
        <f t="shared" si="3"/>
        <v>107.69454832063259</v>
      </c>
      <c r="D17" s="30">
        <f t="shared" si="0"/>
        <v>0.23168551502462326</v>
      </c>
      <c r="E17" s="32">
        <f t="shared" si="1"/>
        <v>0.48486957766870586</v>
      </c>
      <c r="F17" s="67">
        <f t="shared" si="6"/>
        <v>0.27934888888888887</v>
      </c>
      <c r="G17" s="103" t="s">
        <v>158</v>
      </c>
      <c r="H17" s="115">
        <v>251.41399999999999</v>
      </c>
      <c r="I17" s="115">
        <v>107.69454832063259</v>
      </c>
      <c r="J17" s="116">
        <v>121.90300000000001</v>
      </c>
      <c r="K17" s="55">
        <f t="shared" si="4"/>
        <v>1085.152</v>
      </c>
      <c r="L17" s="43">
        <v>1085152</v>
      </c>
      <c r="M17" s="27">
        <f t="shared" si="7"/>
        <v>900</v>
      </c>
      <c r="N17" s="84" t="s">
        <v>200</v>
      </c>
      <c r="O17" s="90">
        <v>0.9</v>
      </c>
    </row>
    <row r="18" spans="1:15" s="1" customFormat="1" ht="20.100000000000001" customHeight="1" x14ac:dyDescent="0.25">
      <c r="A18" s="7" t="s">
        <v>53</v>
      </c>
      <c r="B18" s="31">
        <f t="shared" si="2"/>
        <v>139.161</v>
      </c>
      <c r="C18" s="128">
        <f t="shared" si="3"/>
        <v>85.720357514644917</v>
      </c>
      <c r="D18" s="30">
        <f t="shared" si="0"/>
        <v>0.15294837864453276</v>
      </c>
      <c r="E18" s="32">
        <f t="shared" si="1"/>
        <v>0.62212114026199872</v>
      </c>
      <c r="F18" s="67">
        <f t="shared" si="6"/>
        <v>0.3479025</v>
      </c>
      <c r="G18" s="103" t="s">
        <v>159</v>
      </c>
      <c r="H18" s="115">
        <v>139.161</v>
      </c>
      <c r="I18" s="115">
        <v>85.720357514644917</v>
      </c>
      <c r="J18" s="116">
        <v>86.575000000000003</v>
      </c>
      <c r="K18" s="55">
        <f t="shared" si="4"/>
        <v>909.85599999999999</v>
      </c>
      <c r="L18" s="43">
        <v>909856</v>
      </c>
      <c r="M18" s="27">
        <f t="shared" si="7"/>
        <v>400</v>
      </c>
      <c r="N18" s="84" t="s">
        <v>201</v>
      </c>
      <c r="O18" s="90">
        <v>0.4</v>
      </c>
    </row>
    <row r="19" spans="1:15" s="1" customFormat="1" ht="20.100000000000001" customHeight="1" x14ac:dyDescent="0.25">
      <c r="A19" s="7" t="s">
        <v>54</v>
      </c>
      <c r="B19" s="31">
        <f t="shared" si="2"/>
        <v>91.837999999999994</v>
      </c>
      <c r="C19" s="129">
        <f t="shared" si="3"/>
        <v>119.63992600505459</v>
      </c>
      <c r="D19" s="30">
        <f t="shared" si="0"/>
        <v>9.3618244538137205E-2</v>
      </c>
      <c r="E19" s="122">
        <f t="shared" si="1"/>
        <v>0.92094775583091981</v>
      </c>
      <c r="F19" s="67">
        <f t="shared" si="6"/>
        <v>0.12245066666666665</v>
      </c>
      <c r="G19" s="103" t="s">
        <v>160</v>
      </c>
      <c r="H19" s="115">
        <v>91.837999999999994</v>
      </c>
      <c r="I19" s="115">
        <v>119.63992600505459</v>
      </c>
      <c r="J19" s="116">
        <v>84.578000000000003</v>
      </c>
      <c r="K19" s="55">
        <f t="shared" si="4"/>
        <v>980.98400000000004</v>
      </c>
      <c r="L19" s="43">
        <v>980984</v>
      </c>
      <c r="M19" s="27">
        <f t="shared" si="7"/>
        <v>750</v>
      </c>
      <c r="N19" s="84" t="s">
        <v>202</v>
      </c>
      <c r="O19" s="90">
        <v>0.75</v>
      </c>
    </row>
    <row r="20" spans="1:15" s="1" customFormat="1" ht="20.100000000000001" customHeight="1" x14ac:dyDescent="0.25">
      <c r="A20" s="7" t="s">
        <v>55</v>
      </c>
      <c r="B20" s="31">
        <f t="shared" si="2"/>
        <v>211.31</v>
      </c>
      <c r="C20" s="129">
        <f t="shared" si="3"/>
        <v>101.82044214868068</v>
      </c>
      <c r="D20" s="30">
        <f t="shared" si="0"/>
        <v>0.17177021435713183</v>
      </c>
      <c r="E20" s="32">
        <f t="shared" si="1"/>
        <v>0.73757512659126401</v>
      </c>
      <c r="F20" s="67">
        <f t="shared" si="6"/>
        <v>0.486889400921659</v>
      </c>
      <c r="G20" s="103" t="s">
        <v>161</v>
      </c>
      <c r="H20" s="115">
        <v>211.31</v>
      </c>
      <c r="I20" s="115">
        <v>101.82044214868068</v>
      </c>
      <c r="J20" s="116">
        <v>155.857</v>
      </c>
      <c r="K20" s="55">
        <f t="shared" si="4"/>
        <v>1230.19</v>
      </c>
      <c r="L20" s="43">
        <v>1230190</v>
      </c>
      <c r="M20" s="27">
        <f t="shared" si="7"/>
        <v>434</v>
      </c>
      <c r="N20" s="84" t="s">
        <v>203</v>
      </c>
      <c r="O20" s="90">
        <v>0.434</v>
      </c>
    </row>
    <row r="21" spans="1:15" s="1" customFormat="1" ht="20.100000000000001" customHeight="1" x14ac:dyDescent="0.25">
      <c r="A21" s="7" t="s">
        <v>56</v>
      </c>
      <c r="B21" s="31">
        <f t="shared" si="2"/>
        <v>301.04599999999999</v>
      </c>
      <c r="C21" s="129">
        <f t="shared" si="3"/>
        <v>110.07931081135435</v>
      </c>
      <c r="D21" s="30">
        <f t="shared" si="0"/>
        <v>0.21014400692461799</v>
      </c>
      <c r="E21" s="32">
        <f t="shared" si="1"/>
        <v>0.54506952425875121</v>
      </c>
      <c r="F21" s="67">
        <f t="shared" si="6"/>
        <v>0.43191678622668578</v>
      </c>
      <c r="G21" s="103" t="s">
        <v>162</v>
      </c>
      <c r="H21" s="115">
        <v>301.04599999999999</v>
      </c>
      <c r="I21" s="115">
        <v>110.07931081135435</v>
      </c>
      <c r="J21" s="116">
        <v>164.09100000000001</v>
      </c>
      <c r="K21" s="55">
        <f t="shared" si="4"/>
        <v>1432.57</v>
      </c>
      <c r="L21" s="43">
        <v>1432570</v>
      </c>
      <c r="M21" s="27">
        <f t="shared" si="7"/>
        <v>697</v>
      </c>
      <c r="N21" s="84" t="s">
        <v>204</v>
      </c>
      <c r="O21" s="90">
        <v>0.69699999999999995</v>
      </c>
    </row>
    <row r="22" spans="1:15" s="1" customFormat="1" ht="20.100000000000001" customHeight="1" x14ac:dyDescent="0.25">
      <c r="A22" s="7" t="s">
        <v>57</v>
      </c>
      <c r="B22" s="31">
        <f t="shared" si="2"/>
        <v>314.85700000000003</v>
      </c>
      <c r="C22" s="129">
        <f t="shared" si="3"/>
        <v>115.40875085679517</v>
      </c>
      <c r="D22" s="30">
        <f t="shared" si="0"/>
        <v>0.25652709871327861</v>
      </c>
      <c r="E22" s="32">
        <f t="shared" si="1"/>
        <v>0.52651838771251702</v>
      </c>
      <c r="F22" s="67">
        <f t="shared" si="6"/>
        <v>0.36739439906651111</v>
      </c>
      <c r="G22" s="103" t="s">
        <v>163</v>
      </c>
      <c r="H22" s="115">
        <v>314.85700000000003</v>
      </c>
      <c r="I22" s="115">
        <v>115.40875085679517</v>
      </c>
      <c r="J22" s="116">
        <v>165.77799999999999</v>
      </c>
      <c r="K22" s="55">
        <f t="shared" si="4"/>
        <v>1227.383</v>
      </c>
      <c r="L22" s="43">
        <v>1227383</v>
      </c>
      <c r="M22" s="27">
        <f t="shared" si="7"/>
        <v>857</v>
      </c>
      <c r="N22" s="84" t="s">
        <v>205</v>
      </c>
      <c r="O22" s="90">
        <v>0.85699999999999998</v>
      </c>
    </row>
    <row r="23" spans="1:15" s="1" customFormat="1" ht="20.100000000000001" customHeight="1" thickBot="1" x14ac:dyDescent="0.3">
      <c r="A23" s="14" t="s">
        <v>0</v>
      </c>
      <c r="B23" s="119">
        <f t="shared" si="2"/>
        <v>1965.48</v>
      </c>
      <c r="C23" s="129">
        <f t="shared" si="3"/>
        <v>124.51828261218004</v>
      </c>
      <c r="D23" s="33">
        <f t="shared" si="0"/>
        <v>0.15555263256614357</v>
      </c>
      <c r="E23" s="34">
        <f t="shared" si="1"/>
        <v>0.13875592730528929</v>
      </c>
      <c r="F23" s="125">
        <f t="shared" si="6"/>
        <v>0.40659495242035582</v>
      </c>
      <c r="G23" s="103" t="s">
        <v>0</v>
      </c>
      <c r="H23" s="115">
        <v>1965.48</v>
      </c>
      <c r="I23" s="115">
        <v>124.51828261218004</v>
      </c>
      <c r="J23" s="116">
        <v>272.72199999999998</v>
      </c>
      <c r="K23" s="56">
        <f t="shared" si="4"/>
        <v>12635.466</v>
      </c>
      <c r="L23" s="43">
        <v>12635466</v>
      </c>
      <c r="M23" s="41">
        <f t="shared" si="7"/>
        <v>4834</v>
      </c>
      <c r="N23" s="85" t="s">
        <v>206</v>
      </c>
      <c r="O23" s="91">
        <v>4.8339999999999996</v>
      </c>
    </row>
    <row r="24" spans="1:15" s="1" customFormat="1" ht="20.100000000000001" customHeight="1" x14ac:dyDescent="0.25">
      <c r="A24" s="9" t="s">
        <v>12</v>
      </c>
      <c r="B24" s="17">
        <f t="shared" si="2"/>
        <v>3095.4810000000002</v>
      </c>
      <c r="C24" s="127">
        <f t="shared" si="3"/>
        <v>89.903085302301889</v>
      </c>
      <c r="D24" s="18">
        <f t="shared" si="0"/>
        <v>0.22267934933637121</v>
      </c>
      <c r="E24" s="19">
        <f t="shared" si="1"/>
        <v>0.49202143382563157</v>
      </c>
      <c r="F24" s="66">
        <f t="shared" si="6"/>
        <v>0.34977186440677971</v>
      </c>
      <c r="G24" s="102" t="s">
        <v>164</v>
      </c>
      <c r="H24" s="114">
        <v>3095.4810000000002</v>
      </c>
      <c r="I24" s="114">
        <v>89.903085302301889</v>
      </c>
      <c r="J24" s="113">
        <v>1523.0429999999999</v>
      </c>
      <c r="K24" s="57">
        <f t="shared" si="4"/>
        <v>13901.069</v>
      </c>
      <c r="L24" s="42">
        <v>13901069</v>
      </c>
      <c r="M24" s="80">
        <f t="shared" ref="M24" si="8">M25+M26+M27+M30+M31+M32+M33+M34+M35+M36</f>
        <v>8850</v>
      </c>
      <c r="N24" s="86" t="s">
        <v>12</v>
      </c>
      <c r="O24" s="89">
        <f t="shared" ref="O24" si="9">O25+O26+O27+O30+O31+O32+O33+O34+O35+O36</f>
        <v>8.85</v>
      </c>
    </row>
    <row r="25" spans="1:15" s="1" customFormat="1" ht="20.100000000000001" customHeight="1" x14ac:dyDescent="0.25">
      <c r="A25" s="7" t="s">
        <v>23</v>
      </c>
      <c r="B25" s="31">
        <f t="shared" si="2"/>
        <v>98.320999999999998</v>
      </c>
      <c r="C25" s="128">
        <f t="shared" si="3"/>
        <v>85.806918941562529</v>
      </c>
      <c r="D25" s="30">
        <f t="shared" si="0"/>
        <v>0.16303495299858886</v>
      </c>
      <c r="E25" s="32">
        <f t="shared" si="1"/>
        <v>0.66206608964514191</v>
      </c>
      <c r="F25" s="67">
        <f t="shared" si="6"/>
        <v>0.32993624161073826</v>
      </c>
      <c r="G25" s="103" t="s">
        <v>165</v>
      </c>
      <c r="H25" s="115">
        <v>98.320999999999998</v>
      </c>
      <c r="I25" s="115">
        <v>85.806918941562529</v>
      </c>
      <c r="J25" s="116">
        <v>65.094999999999999</v>
      </c>
      <c r="K25" s="55">
        <f t="shared" si="4"/>
        <v>603.06700000000001</v>
      </c>
      <c r="L25" s="43">
        <v>603067</v>
      </c>
      <c r="M25" s="27">
        <f t="shared" si="7"/>
        <v>298</v>
      </c>
      <c r="N25" s="84" t="s">
        <v>207</v>
      </c>
      <c r="O25" s="90">
        <v>0.29799999999999999</v>
      </c>
    </row>
    <row r="26" spans="1:15" s="1" customFormat="1" ht="20.100000000000001" customHeight="1" x14ac:dyDescent="0.25">
      <c r="A26" s="7" t="s">
        <v>96</v>
      </c>
      <c r="B26" s="31">
        <f t="shared" si="2"/>
        <v>57.646000000000001</v>
      </c>
      <c r="C26" s="128">
        <f t="shared" si="3"/>
        <v>82.345546746660958</v>
      </c>
      <c r="D26" s="30">
        <f t="shared" si="0"/>
        <v>7.1745675358473232E-2</v>
      </c>
      <c r="E26" s="32">
        <f t="shared" si="1"/>
        <v>0.71763869132290181</v>
      </c>
      <c r="F26" s="67">
        <f t="shared" si="6"/>
        <v>0.24323206751054852</v>
      </c>
      <c r="G26" s="103" t="s">
        <v>166</v>
      </c>
      <c r="H26" s="115">
        <v>57.646000000000001</v>
      </c>
      <c r="I26" s="115">
        <v>82.345546746660958</v>
      </c>
      <c r="J26" s="116">
        <v>41.369</v>
      </c>
      <c r="K26" s="55">
        <f t="shared" si="4"/>
        <v>803.47699999999998</v>
      </c>
      <c r="L26" s="43">
        <v>803477</v>
      </c>
      <c r="M26" s="27">
        <f t="shared" si="7"/>
        <v>237</v>
      </c>
      <c r="N26" s="84" t="s">
        <v>208</v>
      </c>
      <c r="O26" s="90">
        <v>0.23699999999999999</v>
      </c>
    </row>
    <row r="27" spans="1:15" s="1" customFormat="1" ht="20.100000000000001" customHeight="1" x14ac:dyDescent="0.25">
      <c r="A27" s="7" t="s">
        <v>58</v>
      </c>
      <c r="B27" s="31">
        <f t="shared" si="2"/>
        <v>128.851</v>
      </c>
      <c r="C27" s="128">
        <f t="shared" si="3"/>
        <v>94.709259163977691</v>
      </c>
      <c r="D27" s="30">
        <f t="shared" si="0"/>
        <v>0.1156317473764316</v>
      </c>
      <c r="E27" s="32">
        <f t="shared" si="1"/>
        <v>0.4390419942414106</v>
      </c>
      <c r="F27" s="67">
        <f>B27/M29</f>
        <v>0.35109264305177112</v>
      </c>
      <c r="G27" s="103" t="s">
        <v>167</v>
      </c>
      <c r="H27" s="115">
        <v>128.851</v>
      </c>
      <c r="I27" s="115">
        <v>94.709259163977691</v>
      </c>
      <c r="J27" s="116">
        <v>56.570999999999998</v>
      </c>
      <c r="K27" s="55">
        <f t="shared" si="4"/>
        <v>1114.3219999999999</v>
      </c>
      <c r="L27" s="43">
        <v>1114322</v>
      </c>
      <c r="M27" s="27">
        <f t="shared" si="7"/>
        <v>387</v>
      </c>
      <c r="N27" s="84" t="s">
        <v>209</v>
      </c>
      <c r="O27" s="90">
        <f t="shared" ref="O27" si="10">O28+O29</f>
        <v>0.38700000000000001</v>
      </c>
    </row>
    <row r="28" spans="1:15" s="1" customFormat="1" ht="20.100000000000001" customHeight="1" x14ac:dyDescent="0.25">
      <c r="A28" s="7" t="s">
        <v>13</v>
      </c>
      <c r="B28" s="31">
        <f t="shared" si="2"/>
        <v>5.6859999999999999</v>
      </c>
      <c r="C28" s="128">
        <f t="shared" si="3"/>
        <v>39.859796705222571</v>
      </c>
      <c r="D28" s="30">
        <f t="shared" si="0"/>
        <v>0.12766052986079929</v>
      </c>
      <c r="E28" s="122">
        <f t="shared" si="1"/>
        <v>1</v>
      </c>
      <c r="F28" s="67">
        <f t="shared" si="6"/>
        <v>0.2843</v>
      </c>
      <c r="G28" s="103" t="s">
        <v>168</v>
      </c>
      <c r="H28" s="115">
        <v>5.6859999999999999</v>
      </c>
      <c r="I28" s="115">
        <v>39.859796705222571</v>
      </c>
      <c r="J28" s="116">
        <v>5.6859999999999999</v>
      </c>
      <c r="K28" s="55">
        <f t="shared" si="4"/>
        <v>44.54</v>
      </c>
      <c r="L28" s="43">
        <v>44540</v>
      </c>
      <c r="M28" s="27">
        <f t="shared" si="7"/>
        <v>20</v>
      </c>
      <c r="N28" s="84" t="s">
        <v>214</v>
      </c>
      <c r="O28" s="90">
        <v>0.02</v>
      </c>
    </row>
    <row r="29" spans="1:15" s="1" customFormat="1" ht="20.100000000000001" customHeight="1" x14ac:dyDescent="0.25">
      <c r="A29" s="7" t="s">
        <v>89</v>
      </c>
      <c r="B29" s="31">
        <f t="shared" si="2"/>
        <v>123.16500000000001</v>
      </c>
      <c r="C29" s="129">
        <f t="shared" si="3"/>
        <v>101.13397490639164</v>
      </c>
      <c r="D29" s="30">
        <f t="shared" si="0"/>
        <v>0.1151309332181697</v>
      </c>
      <c r="E29" s="32">
        <f t="shared" si="1"/>
        <v>0.41314496813218038</v>
      </c>
      <c r="F29" s="67">
        <f t="shared" si="6"/>
        <v>0.33559945504087196</v>
      </c>
      <c r="G29" s="103" t="s">
        <v>169</v>
      </c>
      <c r="H29" s="115">
        <v>123.16500000000001</v>
      </c>
      <c r="I29" s="115">
        <v>101.13397490639164</v>
      </c>
      <c r="J29" s="116">
        <v>50.884999999999998</v>
      </c>
      <c r="K29" s="55">
        <f t="shared" si="4"/>
        <v>1069.7819999999999</v>
      </c>
      <c r="L29" s="43">
        <v>1069782</v>
      </c>
      <c r="M29" s="27">
        <f t="shared" si="7"/>
        <v>367</v>
      </c>
      <c r="N29" s="84" t="s">
        <v>271</v>
      </c>
      <c r="O29" s="90">
        <v>0.36699999999999999</v>
      </c>
    </row>
    <row r="30" spans="1:15" s="1" customFormat="1" ht="20.100000000000001" customHeight="1" x14ac:dyDescent="0.25">
      <c r="A30" s="7" t="s">
        <v>59</v>
      </c>
      <c r="B30" s="31">
        <f t="shared" si="2"/>
        <v>202.745</v>
      </c>
      <c r="C30" s="129">
        <f t="shared" si="3"/>
        <v>106.48092224468895</v>
      </c>
      <c r="D30" s="30">
        <f t="shared" si="0"/>
        <v>0.17792468444465506</v>
      </c>
      <c r="E30" s="32">
        <f t="shared" si="1"/>
        <v>0.64263483686404099</v>
      </c>
      <c r="F30" s="67">
        <f t="shared" si="6"/>
        <v>0.47150000000000003</v>
      </c>
      <c r="G30" s="103" t="s">
        <v>170</v>
      </c>
      <c r="H30" s="115">
        <v>202.745</v>
      </c>
      <c r="I30" s="115">
        <v>106.48092224468895</v>
      </c>
      <c r="J30" s="116">
        <v>130.291</v>
      </c>
      <c r="K30" s="55">
        <f t="shared" si="4"/>
        <v>1139.499</v>
      </c>
      <c r="L30" s="43">
        <v>1139499</v>
      </c>
      <c r="M30" s="27">
        <f t="shared" si="7"/>
        <v>430</v>
      </c>
      <c r="N30" s="84" t="s">
        <v>210</v>
      </c>
      <c r="O30" s="90">
        <v>0.43</v>
      </c>
    </row>
    <row r="31" spans="1:15" s="1" customFormat="1" ht="20.100000000000001" customHeight="1" x14ac:dyDescent="0.25">
      <c r="A31" s="7" t="s">
        <v>60</v>
      </c>
      <c r="B31" s="31">
        <f t="shared" si="2"/>
        <v>269.702</v>
      </c>
      <c r="C31" s="128">
        <f t="shared" si="3"/>
        <v>82.868959244874887</v>
      </c>
      <c r="D31" s="30">
        <f t="shared" si="0"/>
        <v>0.26243823454428328</v>
      </c>
      <c r="E31" s="32">
        <f t="shared" si="1"/>
        <v>0.67251633284143242</v>
      </c>
      <c r="F31" s="67">
        <f t="shared" si="6"/>
        <v>0.23452347826086956</v>
      </c>
      <c r="G31" s="103" t="s">
        <v>171</v>
      </c>
      <c r="H31" s="115">
        <v>269.702</v>
      </c>
      <c r="I31" s="115">
        <v>82.868959244874887</v>
      </c>
      <c r="J31" s="116">
        <v>181.37899999999999</v>
      </c>
      <c r="K31" s="55">
        <f t="shared" si="4"/>
        <v>1027.6780000000001</v>
      </c>
      <c r="L31" s="43">
        <v>1027678</v>
      </c>
      <c r="M31" s="27">
        <f t="shared" si="7"/>
        <v>1150</v>
      </c>
      <c r="N31" s="84" t="s">
        <v>211</v>
      </c>
      <c r="O31" s="90">
        <v>1.1499999999999999</v>
      </c>
    </row>
    <row r="32" spans="1:15" s="1" customFormat="1" ht="20.100000000000001" customHeight="1" x14ac:dyDescent="0.25">
      <c r="A32" s="13" t="s">
        <v>61</v>
      </c>
      <c r="B32" s="119">
        <f t="shared" si="2"/>
        <v>1071.213</v>
      </c>
      <c r="C32" s="128">
        <f t="shared" si="3"/>
        <v>94.251203861507321</v>
      </c>
      <c r="D32" s="120">
        <f t="shared" si="0"/>
        <v>0.56037918252173846</v>
      </c>
      <c r="E32" s="32">
        <f t="shared" si="1"/>
        <v>0.76487962711430879</v>
      </c>
      <c r="F32" s="67">
        <f t="shared" si="6"/>
        <v>0.36312305084745761</v>
      </c>
      <c r="G32" s="103" t="s">
        <v>172</v>
      </c>
      <c r="H32" s="115">
        <v>1071.213</v>
      </c>
      <c r="I32" s="115">
        <v>94.251203861507321</v>
      </c>
      <c r="J32" s="116">
        <v>819.34900000000005</v>
      </c>
      <c r="K32" s="55">
        <f t="shared" si="4"/>
        <v>1911.586</v>
      </c>
      <c r="L32" s="43">
        <v>1911586</v>
      </c>
      <c r="M32" s="27">
        <f t="shared" si="7"/>
        <v>2950</v>
      </c>
      <c r="N32" s="84" t="s">
        <v>212</v>
      </c>
      <c r="O32" s="90">
        <v>2.95</v>
      </c>
    </row>
    <row r="33" spans="1:15" s="1" customFormat="1" ht="20.100000000000001" customHeight="1" x14ac:dyDescent="0.25">
      <c r="A33" s="7" t="s">
        <v>62</v>
      </c>
      <c r="B33" s="31">
        <f t="shared" si="2"/>
        <v>16.402000000000001</v>
      </c>
      <c r="C33" s="128">
        <f t="shared" si="3"/>
        <v>20.76386515260846</v>
      </c>
      <c r="D33" s="30">
        <f t="shared" si="0"/>
        <v>2.264056141745761E-2</v>
      </c>
      <c r="E33" s="122">
        <f t="shared" si="1"/>
        <v>1</v>
      </c>
      <c r="F33" s="67">
        <f t="shared" si="6"/>
        <v>0.35656521739130437</v>
      </c>
      <c r="G33" s="103" t="s">
        <v>173</v>
      </c>
      <c r="H33" s="115">
        <v>16.402000000000001</v>
      </c>
      <c r="I33" s="115">
        <v>20.76386515260846</v>
      </c>
      <c r="J33" s="116">
        <v>16.402000000000001</v>
      </c>
      <c r="K33" s="55">
        <f t="shared" si="4"/>
        <v>724.452</v>
      </c>
      <c r="L33" s="43">
        <v>724452</v>
      </c>
      <c r="M33" s="27">
        <f t="shared" si="7"/>
        <v>46</v>
      </c>
      <c r="N33" s="84" t="s">
        <v>213</v>
      </c>
      <c r="O33" s="90">
        <v>4.5999999999999999E-2</v>
      </c>
    </row>
    <row r="34" spans="1:15" s="1" customFormat="1" ht="20.100000000000001" customHeight="1" x14ac:dyDescent="0.25">
      <c r="A34" s="7" t="s">
        <v>63</v>
      </c>
      <c r="B34" s="31">
        <f t="shared" si="2"/>
        <v>119.072</v>
      </c>
      <c r="C34" s="129">
        <f t="shared" si="3"/>
        <v>109.56907419506226</v>
      </c>
      <c r="D34" s="30">
        <f t="shared" si="0"/>
        <v>0.20314981855530095</v>
      </c>
      <c r="E34" s="32">
        <f t="shared" si="1"/>
        <v>0.74218120128997589</v>
      </c>
      <c r="F34" s="67">
        <f t="shared" si="6"/>
        <v>0.40363389830508478</v>
      </c>
      <c r="G34" s="103" t="s">
        <v>174</v>
      </c>
      <c r="H34" s="115">
        <v>119.072</v>
      </c>
      <c r="I34" s="115">
        <v>109.56907419506226</v>
      </c>
      <c r="J34" s="116">
        <v>88.373000000000005</v>
      </c>
      <c r="K34" s="55">
        <f t="shared" si="4"/>
        <v>586.12900000000002</v>
      </c>
      <c r="L34" s="43">
        <v>586129</v>
      </c>
      <c r="M34" s="27">
        <f t="shared" si="7"/>
        <v>295</v>
      </c>
      <c r="N34" s="84" t="s">
        <v>215</v>
      </c>
      <c r="O34" s="90">
        <v>0.29499999999999998</v>
      </c>
    </row>
    <row r="35" spans="1:15" s="1" customFormat="1" ht="20.100000000000001" customHeight="1" x14ac:dyDescent="0.25">
      <c r="A35" s="7" t="s">
        <v>64</v>
      </c>
      <c r="B35" s="31">
        <f t="shared" si="2"/>
        <v>88.733999999999995</v>
      </c>
      <c r="C35" s="128">
        <f t="shared" si="3"/>
        <v>65.115835357486191</v>
      </c>
      <c r="D35" s="30">
        <f t="shared" si="0"/>
        <v>0.14466965351280495</v>
      </c>
      <c r="E35" s="32">
        <f t="shared" si="1"/>
        <v>0.75097482363017565</v>
      </c>
      <c r="F35" s="67">
        <f t="shared" si="6"/>
        <v>0.31025874125874126</v>
      </c>
      <c r="G35" s="103" t="s">
        <v>175</v>
      </c>
      <c r="H35" s="115">
        <v>88.733999999999995</v>
      </c>
      <c r="I35" s="115">
        <v>65.115835357486191</v>
      </c>
      <c r="J35" s="116">
        <v>66.637</v>
      </c>
      <c r="K35" s="55">
        <f t="shared" si="4"/>
        <v>613.35599999999999</v>
      </c>
      <c r="L35" s="43">
        <v>613356</v>
      </c>
      <c r="M35" s="27">
        <f t="shared" si="7"/>
        <v>286</v>
      </c>
      <c r="N35" s="84" t="s">
        <v>216</v>
      </c>
      <c r="O35" s="90">
        <v>0.28599999999999998</v>
      </c>
    </row>
    <row r="36" spans="1:15" s="1" customFormat="1" ht="20.100000000000001" customHeight="1" thickBot="1" x14ac:dyDescent="0.3">
      <c r="A36" s="14" t="s">
        <v>1</v>
      </c>
      <c r="B36" s="121">
        <f t="shared" si="2"/>
        <v>1042.7950000000001</v>
      </c>
      <c r="C36" s="128">
        <f t="shared" si="3"/>
        <v>90.982895691989839</v>
      </c>
      <c r="D36" s="33">
        <f t="shared" ref="D36:D68" si="11">B36/K36</f>
        <v>0.19391806940879441</v>
      </c>
      <c r="E36" s="34">
        <f t="shared" si="1"/>
        <v>5.5214112073801655E-2</v>
      </c>
      <c r="F36" s="68">
        <f t="shared" si="6"/>
        <v>0.37632443161313606</v>
      </c>
      <c r="G36" s="104" t="s">
        <v>1</v>
      </c>
      <c r="H36" s="115">
        <v>1042.7950000000001</v>
      </c>
      <c r="I36" s="115">
        <v>90.982895691989839</v>
      </c>
      <c r="J36" s="116">
        <v>57.576999999999998</v>
      </c>
      <c r="K36" s="58">
        <f t="shared" si="4"/>
        <v>5377.5029999999997</v>
      </c>
      <c r="L36" s="43">
        <v>5377503</v>
      </c>
      <c r="M36" s="47">
        <f t="shared" si="7"/>
        <v>2771</v>
      </c>
      <c r="N36" s="87" t="s">
        <v>217</v>
      </c>
      <c r="O36" s="91">
        <v>2.7709999999999999</v>
      </c>
    </row>
    <row r="37" spans="1:15" s="1" customFormat="1" ht="20.100000000000001" customHeight="1" x14ac:dyDescent="0.25">
      <c r="A37" s="9" t="s">
        <v>14</v>
      </c>
      <c r="B37" s="17">
        <f t="shared" si="2"/>
        <v>3809.9949999999999</v>
      </c>
      <c r="C37" s="127">
        <f t="shared" si="3"/>
        <v>100.89751235665119</v>
      </c>
      <c r="D37" s="18">
        <f t="shared" si="11"/>
        <v>0.23182346492202141</v>
      </c>
      <c r="E37" s="19">
        <f t="shared" si="1"/>
        <v>0.71259542335357395</v>
      </c>
      <c r="F37" s="66">
        <f t="shared" si="6"/>
        <v>0.35912857008200583</v>
      </c>
      <c r="G37" s="105" t="s">
        <v>176</v>
      </c>
      <c r="H37" s="114">
        <v>3809.9949999999999</v>
      </c>
      <c r="I37" s="114">
        <v>100.89751235665119</v>
      </c>
      <c r="J37" s="113">
        <v>2714.9850000000001</v>
      </c>
      <c r="K37" s="54">
        <f t="shared" si="4"/>
        <v>16434.898000000001</v>
      </c>
      <c r="L37" s="42">
        <v>16434898</v>
      </c>
      <c r="M37" s="80">
        <f>SUM(M38:M45)</f>
        <v>10609</v>
      </c>
      <c r="N37" s="83" t="s">
        <v>14</v>
      </c>
      <c r="O37" s="89">
        <f t="shared" ref="O37" si="12">SUM(O38:O45)</f>
        <v>10.609</v>
      </c>
    </row>
    <row r="38" spans="1:15" s="1" customFormat="1" ht="20.100000000000001" customHeight="1" x14ac:dyDescent="0.25">
      <c r="A38" s="7" t="s">
        <v>24</v>
      </c>
      <c r="B38" s="31">
        <f t="shared" si="2"/>
        <v>238.08</v>
      </c>
      <c r="C38" s="129">
        <f t="shared" si="3"/>
        <v>113.35091745303231</v>
      </c>
      <c r="D38" s="120">
        <f t="shared" si="11"/>
        <v>0.50834863560661059</v>
      </c>
      <c r="E38" s="32">
        <f t="shared" si="1"/>
        <v>0.55512852822580638</v>
      </c>
      <c r="F38" s="123">
        <f t="shared" si="6"/>
        <v>1.1337142857142857</v>
      </c>
      <c r="G38" s="103" t="s">
        <v>177</v>
      </c>
      <c r="H38" s="115">
        <v>238.08</v>
      </c>
      <c r="I38" s="115">
        <v>113.35091745303231</v>
      </c>
      <c r="J38" s="116">
        <v>132.16499999999999</v>
      </c>
      <c r="K38" s="55">
        <f t="shared" si="4"/>
        <v>468.34</v>
      </c>
      <c r="L38" s="43">
        <v>468340</v>
      </c>
      <c r="M38" s="27">
        <f t="shared" si="7"/>
        <v>210</v>
      </c>
      <c r="N38" s="84" t="s">
        <v>219</v>
      </c>
      <c r="O38" s="90">
        <v>0.21</v>
      </c>
    </row>
    <row r="39" spans="1:15" s="1" customFormat="1" ht="20.100000000000001" customHeight="1" x14ac:dyDescent="0.25">
      <c r="A39" s="7" t="s">
        <v>25</v>
      </c>
      <c r="B39" s="31">
        <f t="shared" si="2"/>
        <v>26.5</v>
      </c>
      <c r="C39" s="128">
        <f t="shared" si="3"/>
        <v>57.614958147624741</v>
      </c>
      <c r="D39" s="30">
        <f t="shared" si="11"/>
        <v>9.8970704671417276E-2</v>
      </c>
      <c r="E39" s="32">
        <f t="shared" si="1"/>
        <v>0.88256603773584907</v>
      </c>
      <c r="F39" s="67">
        <f t="shared" si="6"/>
        <v>0.24311926605504589</v>
      </c>
      <c r="G39" s="103" t="s">
        <v>178</v>
      </c>
      <c r="H39" s="115">
        <v>26.5</v>
      </c>
      <c r="I39" s="115">
        <v>57.614958147624741</v>
      </c>
      <c r="J39" s="116">
        <v>23.388000000000002</v>
      </c>
      <c r="K39" s="55">
        <f t="shared" si="4"/>
        <v>267.75599999999997</v>
      </c>
      <c r="L39" s="43">
        <v>267756</v>
      </c>
      <c r="M39" s="27">
        <f t="shared" si="7"/>
        <v>109</v>
      </c>
      <c r="N39" s="84" t="s">
        <v>220</v>
      </c>
      <c r="O39" s="90">
        <v>0.109</v>
      </c>
    </row>
    <row r="40" spans="1:15" s="1" customFormat="1" ht="20.100000000000001" customHeight="1" x14ac:dyDescent="0.25">
      <c r="A40" s="7" t="s">
        <v>91</v>
      </c>
      <c r="B40" s="31">
        <f t="shared" si="2"/>
        <v>402.45499999999998</v>
      </c>
      <c r="C40" s="129">
        <f t="shared" si="3"/>
        <v>257.76256292671678</v>
      </c>
      <c r="D40" s="30">
        <f t="shared" si="11"/>
        <v>0.21222130644861059</v>
      </c>
      <c r="E40" s="32">
        <f t="shared" si="1"/>
        <v>0.73460386875551298</v>
      </c>
      <c r="F40" s="67">
        <f t="shared" si="6"/>
        <v>0.46259195402298847</v>
      </c>
      <c r="G40" s="106" t="s">
        <v>91</v>
      </c>
      <c r="H40" s="115">
        <v>402.45499999999998</v>
      </c>
      <c r="I40" s="115">
        <v>257.76256292671678</v>
      </c>
      <c r="J40" s="116">
        <v>295.64499999999998</v>
      </c>
      <c r="K40" s="55">
        <f t="shared" si="4"/>
        <v>1896.393</v>
      </c>
      <c r="L40" s="43">
        <v>1896393</v>
      </c>
      <c r="M40" s="27">
        <f t="shared" si="7"/>
        <v>870</v>
      </c>
      <c r="N40" s="84" t="s">
        <v>223</v>
      </c>
      <c r="O40" s="90">
        <v>0.87</v>
      </c>
    </row>
    <row r="41" spans="1:15" s="1" customFormat="1" ht="20.100000000000001" customHeight="1" x14ac:dyDescent="0.25">
      <c r="A41" s="7" t="s">
        <v>2</v>
      </c>
      <c r="B41" s="119">
        <f t="shared" si="2"/>
        <v>1859.45</v>
      </c>
      <c r="C41" s="128">
        <f t="shared" si="3"/>
        <v>92.666884614541246</v>
      </c>
      <c r="D41" s="120">
        <f t="shared" si="11"/>
        <v>0.32694327684919133</v>
      </c>
      <c r="E41" s="32">
        <f t="shared" si="1"/>
        <v>0.66286751458764681</v>
      </c>
      <c r="F41" s="67">
        <f t="shared" si="6"/>
        <v>0.36915822910462576</v>
      </c>
      <c r="G41" s="106" t="s">
        <v>2</v>
      </c>
      <c r="H41" s="115">
        <v>1859.45</v>
      </c>
      <c r="I41" s="115">
        <v>92.666884614541246</v>
      </c>
      <c r="J41" s="116">
        <v>1232.569</v>
      </c>
      <c r="K41" s="55">
        <f t="shared" si="4"/>
        <v>5687.3779999999997</v>
      </c>
      <c r="L41" s="43">
        <v>5687378</v>
      </c>
      <c r="M41" s="27">
        <f t="shared" si="7"/>
        <v>5037</v>
      </c>
      <c r="N41" s="84" t="s">
        <v>222</v>
      </c>
      <c r="O41" s="90">
        <v>5.0369999999999999</v>
      </c>
    </row>
    <row r="42" spans="1:15" s="1" customFormat="1" ht="20.100000000000001" customHeight="1" x14ac:dyDescent="0.25">
      <c r="A42" s="7" t="s">
        <v>65</v>
      </c>
      <c r="B42" s="31">
        <f t="shared" si="2"/>
        <v>170.16</v>
      </c>
      <c r="C42" s="128">
        <f t="shared" si="3"/>
        <v>88.993954101378634</v>
      </c>
      <c r="D42" s="30">
        <f t="shared" si="11"/>
        <v>0.17197780540311089</v>
      </c>
      <c r="E42" s="122">
        <f t="shared" si="1"/>
        <v>0.92656911142454157</v>
      </c>
      <c r="F42" s="123">
        <f t="shared" si="6"/>
        <v>0.59083333333333332</v>
      </c>
      <c r="G42" s="103" t="s">
        <v>179</v>
      </c>
      <c r="H42" s="115">
        <v>170.16</v>
      </c>
      <c r="I42" s="115">
        <v>88.993954101378634</v>
      </c>
      <c r="J42" s="116">
        <v>157.66499999999999</v>
      </c>
      <c r="K42" s="55">
        <f t="shared" si="4"/>
        <v>989.43</v>
      </c>
      <c r="L42" s="43">
        <v>989430</v>
      </c>
      <c r="M42" s="27">
        <f t="shared" si="7"/>
        <v>288</v>
      </c>
      <c r="N42" s="84" t="s">
        <v>218</v>
      </c>
      <c r="O42" s="90">
        <v>0.28799999999999998</v>
      </c>
    </row>
    <row r="43" spans="1:15" s="1" customFormat="1" ht="20.100000000000001" customHeight="1" x14ac:dyDescent="0.25">
      <c r="A43" s="7" t="s">
        <v>66</v>
      </c>
      <c r="B43" s="31">
        <f t="shared" si="2"/>
        <v>203.875</v>
      </c>
      <c r="C43" s="129">
        <f t="shared" si="3"/>
        <v>116.4673891310433</v>
      </c>
      <c r="D43" s="30">
        <f t="shared" si="11"/>
        <v>8.3221724717433929E-2</v>
      </c>
      <c r="E43" s="32">
        <f t="shared" si="1"/>
        <v>0.63726302881667685</v>
      </c>
      <c r="F43" s="67">
        <f t="shared" si="6"/>
        <v>0.28043328748280605</v>
      </c>
      <c r="G43" s="103" t="s">
        <v>180</v>
      </c>
      <c r="H43" s="115">
        <v>203.875</v>
      </c>
      <c r="I43" s="115">
        <v>116.4673891310433</v>
      </c>
      <c r="J43" s="116">
        <v>129.922</v>
      </c>
      <c r="K43" s="55">
        <f t="shared" si="4"/>
        <v>2449.7809999999999</v>
      </c>
      <c r="L43" s="43">
        <v>2449781</v>
      </c>
      <c r="M43" s="27">
        <f t="shared" si="7"/>
        <v>727</v>
      </c>
      <c r="N43" s="84" t="s">
        <v>221</v>
      </c>
      <c r="O43" s="90">
        <v>0.72699999999999998</v>
      </c>
    </row>
    <row r="44" spans="1:15" s="1" customFormat="1" ht="20.100000000000001" customHeight="1" x14ac:dyDescent="0.25">
      <c r="A44" s="7" t="s">
        <v>67</v>
      </c>
      <c r="B44" s="31">
        <f t="shared" si="2"/>
        <v>747.69899999999996</v>
      </c>
      <c r="C44" s="128">
        <f t="shared" si="3"/>
        <v>93.587899770567276</v>
      </c>
      <c r="D44" s="30">
        <f t="shared" si="11"/>
        <v>0.18000521454883198</v>
      </c>
      <c r="E44" s="32">
        <f t="shared" si="1"/>
        <v>0.79136657933205745</v>
      </c>
      <c r="F44" s="67">
        <f t="shared" si="6"/>
        <v>0.25782724137931035</v>
      </c>
      <c r="G44" s="103" t="s">
        <v>99</v>
      </c>
      <c r="H44" s="115">
        <v>747.69899999999996</v>
      </c>
      <c r="I44" s="115">
        <v>93.587899770567276</v>
      </c>
      <c r="J44" s="116">
        <v>591.70399999999995</v>
      </c>
      <c r="K44" s="55">
        <f t="shared" si="4"/>
        <v>4153.7629999999999</v>
      </c>
      <c r="L44" s="43">
        <v>4153763</v>
      </c>
      <c r="M44" s="27">
        <f t="shared" si="7"/>
        <v>2900</v>
      </c>
      <c r="N44" s="84" t="s">
        <v>224</v>
      </c>
      <c r="O44" s="90">
        <v>2.9</v>
      </c>
    </row>
    <row r="45" spans="1:15" s="1" customFormat="1" ht="20.100000000000001" customHeight="1" thickBot="1" x14ac:dyDescent="0.3">
      <c r="A45" s="10" t="s">
        <v>92</v>
      </c>
      <c r="B45" s="35">
        <f t="shared" si="2"/>
        <v>161.77600000000001</v>
      </c>
      <c r="C45" s="130">
        <f t="shared" si="3"/>
        <v>84.187738406856752</v>
      </c>
      <c r="D45" s="120">
        <f t="shared" si="11"/>
        <v>0.30988187113667665</v>
      </c>
      <c r="E45" s="122">
        <f t="shared" si="1"/>
        <v>0.93911952329146464</v>
      </c>
      <c r="F45" s="67">
        <f t="shared" si="6"/>
        <v>0.3456752136752137</v>
      </c>
      <c r="G45" s="106" t="s">
        <v>92</v>
      </c>
      <c r="H45" s="115">
        <v>161.77600000000001</v>
      </c>
      <c r="I45" s="115">
        <v>84.187738406856752</v>
      </c>
      <c r="J45" s="116">
        <v>151.92699999999999</v>
      </c>
      <c r="K45" s="56">
        <f t="shared" si="4"/>
        <v>522.05700000000002</v>
      </c>
      <c r="L45" s="43">
        <v>522057</v>
      </c>
      <c r="M45" s="41">
        <f t="shared" si="7"/>
        <v>468</v>
      </c>
      <c r="N45" s="85" t="s">
        <v>225</v>
      </c>
      <c r="O45" s="91">
        <v>0.46800000000000003</v>
      </c>
    </row>
    <row r="46" spans="1:15" s="1" customFormat="1" ht="20.100000000000001" customHeight="1" x14ac:dyDescent="0.25">
      <c r="A46" s="9" t="s">
        <v>15</v>
      </c>
      <c r="B46" s="17">
        <f t="shared" si="2"/>
        <v>1493.144</v>
      </c>
      <c r="C46" s="127">
        <f t="shared" si="3"/>
        <v>87.488837899345384</v>
      </c>
      <c r="D46" s="18">
        <f t="shared" si="11"/>
        <v>0.1493541879556714</v>
      </c>
      <c r="E46" s="19">
        <f t="shared" si="1"/>
        <v>0.70965961755865481</v>
      </c>
      <c r="F46" s="66">
        <f t="shared" si="6"/>
        <v>0.32983079301965984</v>
      </c>
      <c r="G46" s="102" t="s">
        <v>100</v>
      </c>
      <c r="H46" s="114">
        <v>1493.144</v>
      </c>
      <c r="I46" s="114">
        <v>87.488837899345384</v>
      </c>
      <c r="J46" s="113">
        <v>1059.624</v>
      </c>
      <c r="K46" s="59">
        <f t="shared" si="4"/>
        <v>9997.3359999999993</v>
      </c>
      <c r="L46" s="42">
        <v>9997336</v>
      </c>
      <c r="M46" s="45">
        <f>SUM(M47:M53)</f>
        <v>4527</v>
      </c>
      <c r="N46" s="86" t="s">
        <v>15</v>
      </c>
      <c r="O46" s="89">
        <f t="shared" ref="O46" si="13">SUM(O47:O53)</f>
        <v>4.5270000000000001</v>
      </c>
    </row>
    <row r="47" spans="1:15" s="1" customFormat="1" ht="20.100000000000001" customHeight="1" x14ac:dyDescent="0.25">
      <c r="A47" s="7" t="s">
        <v>26</v>
      </c>
      <c r="B47" s="31">
        <f t="shared" si="2"/>
        <v>205.63200000000001</v>
      </c>
      <c r="C47" s="129">
        <f t="shared" si="3"/>
        <v>140.78405060864566</v>
      </c>
      <c r="D47" s="30">
        <f t="shared" si="11"/>
        <v>6.5200166018941255E-2</v>
      </c>
      <c r="E47" s="32">
        <f t="shared" si="1"/>
        <v>0.38473097572362275</v>
      </c>
      <c r="F47" s="67">
        <f t="shared" si="6"/>
        <v>0.18165371024734983</v>
      </c>
      <c r="G47" s="106" t="s">
        <v>101</v>
      </c>
      <c r="H47" s="115">
        <v>205.63200000000001</v>
      </c>
      <c r="I47" s="115">
        <v>140.78405060864566</v>
      </c>
      <c r="J47" s="116">
        <v>79.113</v>
      </c>
      <c r="K47" s="55">
        <f t="shared" si="4"/>
        <v>3153.857</v>
      </c>
      <c r="L47" s="43">
        <v>3153857</v>
      </c>
      <c r="M47" s="27">
        <f t="shared" si="7"/>
        <v>1132</v>
      </c>
      <c r="N47" s="84" t="s">
        <v>226</v>
      </c>
      <c r="O47" s="90">
        <v>1.1319999999999999</v>
      </c>
    </row>
    <row r="48" spans="1:15" s="1" customFormat="1" ht="20.100000000000001" customHeight="1" x14ac:dyDescent="0.25">
      <c r="A48" s="7" t="s">
        <v>27</v>
      </c>
      <c r="B48" s="31">
        <f t="shared" si="2"/>
        <v>27.09</v>
      </c>
      <c r="C48" s="128">
        <f t="shared" si="3"/>
        <v>66.52750491159135</v>
      </c>
      <c r="D48" s="30">
        <f t="shared" si="11"/>
        <v>5.1692751565666398E-2</v>
      </c>
      <c r="E48" s="122">
        <f t="shared" si="1"/>
        <v>0.95895164267257293</v>
      </c>
      <c r="F48" s="67">
        <f t="shared" si="6"/>
        <v>6.7220843672456579E-2</v>
      </c>
      <c r="G48" s="103" t="s">
        <v>102</v>
      </c>
      <c r="H48" s="115">
        <v>27.09</v>
      </c>
      <c r="I48" s="115">
        <v>66.52750491159135</v>
      </c>
      <c r="J48" s="116">
        <v>25.978000000000002</v>
      </c>
      <c r="K48" s="55">
        <f t="shared" si="4"/>
        <v>524.05799999999999</v>
      </c>
      <c r="L48" s="43">
        <v>524058</v>
      </c>
      <c r="M48" s="27">
        <f t="shared" si="7"/>
        <v>403</v>
      </c>
      <c r="N48" s="84" t="s">
        <v>227</v>
      </c>
      <c r="O48" s="90">
        <v>0.40300000000000002</v>
      </c>
    </row>
    <row r="49" spans="1:15" s="1" customFormat="1" ht="18.75" customHeight="1" x14ac:dyDescent="0.25">
      <c r="A49" s="7" t="s">
        <v>28</v>
      </c>
      <c r="B49" s="31">
        <f t="shared" si="2"/>
        <v>96.989000000000004</v>
      </c>
      <c r="C49" s="129">
        <f t="shared" si="3"/>
        <v>155.95844924343533</v>
      </c>
      <c r="D49" s="30">
        <f t="shared" si="11"/>
        <v>0.11141924003460132</v>
      </c>
      <c r="E49" s="32">
        <f t="shared" si="1"/>
        <v>0.75060058357133275</v>
      </c>
      <c r="F49" s="67">
        <f t="shared" si="6"/>
        <v>0.18687668593448942</v>
      </c>
      <c r="G49" s="103" t="s">
        <v>103</v>
      </c>
      <c r="H49" s="115">
        <v>96.989000000000004</v>
      </c>
      <c r="I49" s="115">
        <v>155.95844924343533</v>
      </c>
      <c r="J49" s="116">
        <v>72.8</v>
      </c>
      <c r="K49" s="55">
        <f t="shared" si="4"/>
        <v>870.48699999999997</v>
      </c>
      <c r="L49" s="43">
        <v>870487</v>
      </c>
      <c r="M49" s="27">
        <f t="shared" si="7"/>
        <v>519</v>
      </c>
      <c r="N49" s="84" t="s">
        <v>274</v>
      </c>
      <c r="O49" s="90">
        <v>0.51900000000000002</v>
      </c>
    </row>
    <row r="50" spans="1:15" s="1" customFormat="1" ht="20.100000000000001" customHeight="1" x14ac:dyDescent="0.25">
      <c r="A50" s="7" t="s">
        <v>29</v>
      </c>
      <c r="B50" s="31">
        <f t="shared" si="2"/>
        <v>107.71599999999999</v>
      </c>
      <c r="C50" s="129">
        <f t="shared" si="3"/>
        <v>129.67988153570181</v>
      </c>
      <c r="D50" s="30">
        <f t="shared" si="11"/>
        <v>0.23203703424461297</v>
      </c>
      <c r="E50" s="122">
        <f t="shared" si="1"/>
        <v>0.9055015039548443</v>
      </c>
      <c r="F50" s="67">
        <f t="shared" si="6"/>
        <v>0.47451982378854624</v>
      </c>
      <c r="G50" s="103" t="s">
        <v>104</v>
      </c>
      <c r="H50" s="115">
        <v>107.71599999999999</v>
      </c>
      <c r="I50" s="115">
        <v>129.67988153570181</v>
      </c>
      <c r="J50" s="116">
        <v>97.537000000000006</v>
      </c>
      <c r="K50" s="55">
        <f t="shared" si="4"/>
        <v>464.21899999999999</v>
      </c>
      <c r="L50" s="43">
        <v>464219</v>
      </c>
      <c r="M50" s="27">
        <f t="shared" si="7"/>
        <v>227</v>
      </c>
      <c r="N50" s="84" t="s">
        <v>275</v>
      </c>
      <c r="O50" s="90">
        <v>0.22700000000000001</v>
      </c>
    </row>
    <row r="51" spans="1:15" s="1" customFormat="1" ht="20.100000000000001" customHeight="1" x14ac:dyDescent="0.25">
      <c r="A51" s="7" t="s">
        <v>90</v>
      </c>
      <c r="B51" s="31">
        <f t="shared" si="2"/>
        <v>198.471</v>
      </c>
      <c r="C51" s="129">
        <f t="shared" si="3"/>
        <v>214.76756265420076</v>
      </c>
      <c r="D51" s="30">
        <f t="shared" si="11"/>
        <v>0.28842330742714978</v>
      </c>
      <c r="E51" s="32">
        <f t="shared" si="1"/>
        <v>0.29215351361156039</v>
      </c>
      <c r="F51" s="123">
        <f t="shared" si="6"/>
        <v>0.80679268292682926</v>
      </c>
      <c r="G51" s="103" t="s">
        <v>105</v>
      </c>
      <c r="H51" s="115">
        <v>198.471</v>
      </c>
      <c r="I51" s="115">
        <v>214.76756265420076</v>
      </c>
      <c r="J51" s="116">
        <v>57.984000000000002</v>
      </c>
      <c r="K51" s="55">
        <f t="shared" si="4"/>
        <v>688.12400000000002</v>
      </c>
      <c r="L51" s="43">
        <v>688124</v>
      </c>
      <c r="M51" s="27">
        <f t="shared" si="7"/>
        <v>246</v>
      </c>
      <c r="N51" s="84" t="s">
        <v>276</v>
      </c>
      <c r="O51" s="90">
        <v>0.246</v>
      </c>
    </row>
    <row r="52" spans="1:15" s="1" customFormat="1" ht="20.100000000000001" customHeight="1" x14ac:dyDescent="0.25">
      <c r="A52" s="7" t="s">
        <v>30</v>
      </c>
      <c r="B52" s="31">
        <f t="shared" si="2"/>
        <v>405.56</v>
      </c>
      <c r="C52" s="129">
        <f t="shared" si="3"/>
        <v>52.410798516431683</v>
      </c>
      <c r="D52" s="30">
        <f t="shared" si="11"/>
        <v>0.26745151468589484</v>
      </c>
      <c r="E52" s="122">
        <f t="shared" si="1"/>
        <v>0.90800374790413252</v>
      </c>
      <c r="F52" s="123">
        <f t="shared" si="6"/>
        <v>0.50695000000000001</v>
      </c>
      <c r="G52" s="103" t="s">
        <v>106</v>
      </c>
      <c r="H52" s="115">
        <v>405.56</v>
      </c>
      <c r="I52" s="115">
        <v>52.410798516431683</v>
      </c>
      <c r="J52" s="116">
        <v>368.25</v>
      </c>
      <c r="K52" s="55">
        <f t="shared" si="4"/>
        <v>1516.3869999999999</v>
      </c>
      <c r="L52" s="43">
        <v>1516387</v>
      </c>
      <c r="M52" s="27">
        <f t="shared" si="7"/>
        <v>800</v>
      </c>
      <c r="N52" s="84" t="s">
        <v>229</v>
      </c>
      <c r="O52" s="90">
        <v>0.8</v>
      </c>
    </row>
    <row r="53" spans="1:15" s="1" customFormat="1" ht="20.100000000000001" customHeight="1" thickBot="1" x14ac:dyDescent="0.3">
      <c r="A53" s="7" t="s">
        <v>3</v>
      </c>
      <c r="B53" s="31">
        <f t="shared" si="2"/>
        <v>451.68599999999998</v>
      </c>
      <c r="C53" s="130">
        <f t="shared" si="3"/>
        <v>88.842513552001137</v>
      </c>
      <c r="D53" s="36">
        <f t="shared" si="11"/>
        <v>0.16246505652103224</v>
      </c>
      <c r="E53" s="37">
        <f t="shared" si="1"/>
        <v>0.79250187076863132</v>
      </c>
      <c r="F53" s="67">
        <f t="shared" si="6"/>
        <v>0.37640499999999999</v>
      </c>
      <c r="G53" s="103" t="s">
        <v>3</v>
      </c>
      <c r="H53" s="115">
        <v>451.68599999999998</v>
      </c>
      <c r="I53" s="115">
        <v>88.842513552001137</v>
      </c>
      <c r="J53" s="116">
        <v>357.96199999999999</v>
      </c>
      <c r="K53" s="58">
        <f t="shared" si="4"/>
        <v>2780.2040000000002</v>
      </c>
      <c r="L53" s="43">
        <v>2780204</v>
      </c>
      <c r="M53" s="47">
        <f t="shared" si="7"/>
        <v>1200</v>
      </c>
      <c r="N53" s="87" t="s">
        <v>228</v>
      </c>
      <c r="O53" s="91">
        <v>1.2</v>
      </c>
    </row>
    <row r="54" spans="1:15" s="1" customFormat="1" ht="20.100000000000001" customHeight="1" x14ac:dyDescent="0.25">
      <c r="A54" s="9" t="s">
        <v>16</v>
      </c>
      <c r="B54" s="17">
        <f t="shared" si="2"/>
        <v>5622.8429999999998</v>
      </c>
      <c r="C54" s="127">
        <f t="shared" si="3"/>
        <v>107.33353007560706</v>
      </c>
      <c r="D54" s="18">
        <f t="shared" si="11"/>
        <v>0.19493799529778261</v>
      </c>
      <c r="E54" s="19">
        <f t="shared" si="1"/>
        <v>0.59592665133990053</v>
      </c>
      <c r="F54" s="66">
        <f t="shared" si="6"/>
        <v>0.31816007469020541</v>
      </c>
      <c r="G54" s="105" t="s">
        <v>107</v>
      </c>
      <c r="H54" s="114">
        <v>5622.8429999999998</v>
      </c>
      <c r="I54" s="114">
        <v>107.33353007560706</v>
      </c>
      <c r="J54" s="113">
        <v>3350.8020000000001</v>
      </c>
      <c r="K54" s="60">
        <f t="shared" si="4"/>
        <v>28844.263999999999</v>
      </c>
      <c r="L54" s="42">
        <v>28844264</v>
      </c>
      <c r="M54" s="46">
        <f>SUM(M55:M68)</f>
        <v>17673</v>
      </c>
      <c r="N54" s="83" t="s">
        <v>16</v>
      </c>
      <c r="O54" s="89">
        <f t="shared" ref="O54" si="14">SUM(O55:O68)</f>
        <v>17.673000000000002</v>
      </c>
    </row>
    <row r="55" spans="1:15" s="1" customFormat="1" ht="20.100000000000001" customHeight="1" x14ac:dyDescent="0.25">
      <c r="A55" s="7" t="s">
        <v>31</v>
      </c>
      <c r="B55" s="31">
        <f t="shared" si="2"/>
        <v>809.58600000000001</v>
      </c>
      <c r="C55" s="128">
        <f t="shared" si="3"/>
        <v>97.12576660620195</v>
      </c>
      <c r="D55" s="30">
        <f t="shared" si="11"/>
        <v>0.20234328371638258</v>
      </c>
      <c r="E55" s="32">
        <f t="shared" si="1"/>
        <v>0.64882421385745304</v>
      </c>
      <c r="F55" s="67">
        <f t="shared" si="6"/>
        <v>0.29984666666666665</v>
      </c>
      <c r="G55" s="104" t="s">
        <v>108</v>
      </c>
      <c r="H55" s="115">
        <v>809.58600000000001</v>
      </c>
      <c r="I55" s="115">
        <v>97.12576660620195</v>
      </c>
      <c r="J55" s="116">
        <v>525.279</v>
      </c>
      <c r="K55" s="55">
        <f t="shared" si="4"/>
        <v>4001.0520000000001</v>
      </c>
      <c r="L55" s="43">
        <v>4001052</v>
      </c>
      <c r="M55" s="27">
        <f t="shared" si="7"/>
        <v>2700</v>
      </c>
      <c r="N55" s="84" t="s">
        <v>231</v>
      </c>
      <c r="O55" s="90">
        <v>2.7</v>
      </c>
    </row>
    <row r="56" spans="1:15" s="1" customFormat="1" ht="20.100000000000001" customHeight="1" x14ac:dyDescent="0.25">
      <c r="A56" s="7" t="s">
        <v>32</v>
      </c>
      <c r="B56" s="31">
        <f t="shared" si="2"/>
        <v>171.727</v>
      </c>
      <c r="C56" s="128">
        <f t="shared" si="3"/>
        <v>96.947508665755862</v>
      </c>
      <c r="D56" s="30">
        <f t="shared" si="11"/>
        <v>0.25575355012621842</v>
      </c>
      <c r="E56" s="32">
        <f t="shared" si="1"/>
        <v>0.46424266422868854</v>
      </c>
      <c r="F56" s="67">
        <f t="shared" si="6"/>
        <v>0.40311502347417844</v>
      </c>
      <c r="G56" s="103" t="s">
        <v>109</v>
      </c>
      <c r="H56" s="115">
        <v>171.727</v>
      </c>
      <c r="I56" s="115">
        <v>96.947508665755862</v>
      </c>
      <c r="J56" s="116">
        <v>79.722999999999999</v>
      </c>
      <c r="K56" s="55">
        <f t="shared" si="4"/>
        <v>671.45500000000004</v>
      </c>
      <c r="L56" s="43">
        <v>671455</v>
      </c>
      <c r="M56" s="27">
        <f t="shared" si="7"/>
        <v>426</v>
      </c>
      <c r="N56" s="84" t="s">
        <v>232</v>
      </c>
      <c r="O56" s="90">
        <v>0.42599999999999999</v>
      </c>
    </row>
    <row r="57" spans="1:15" s="1" customFormat="1" ht="20.100000000000001" customHeight="1" x14ac:dyDescent="0.25">
      <c r="A57" s="7" t="s">
        <v>33</v>
      </c>
      <c r="B57" s="31">
        <f t="shared" si="2"/>
        <v>107.69</v>
      </c>
      <c r="C57" s="129">
        <f t="shared" si="3"/>
        <v>101.17056856187291</v>
      </c>
      <c r="D57" s="30">
        <f t="shared" si="11"/>
        <v>0.1397350108281982</v>
      </c>
      <c r="E57" s="32">
        <f t="shared" si="1"/>
        <v>0.48002600055715483</v>
      </c>
      <c r="F57" s="67">
        <f t="shared" si="6"/>
        <v>0.26922499999999999</v>
      </c>
      <c r="G57" s="103" t="s">
        <v>110</v>
      </c>
      <c r="H57" s="115">
        <v>107.69</v>
      </c>
      <c r="I57" s="115">
        <v>101.17056856187291</v>
      </c>
      <c r="J57" s="116">
        <v>51.694000000000003</v>
      </c>
      <c r="K57" s="55">
        <f t="shared" si="4"/>
        <v>770.673</v>
      </c>
      <c r="L57" s="43">
        <v>770673</v>
      </c>
      <c r="M57" s="27">
        <f t="shared" si="7"/>
        <v>400</v>
      </c>
      <c r="N57" s="84" t="s">
        <v>233</v>
      </c>
      <c r="O57" s="90">
        <v>0.4</v>
      </c>
    </row>
    <row r="58" spans="1:15" s="1" customFormat="1" ht="21.75" customHeight="1" x14ac:dyDescent="0.25">
      <c r="A58" s="7" t="s">
        <v>182</v>
      </c>
      <c r="B58" s="119">
        <f t="shared" si="2"/>
        <v>1198.922</v>
      </c>
      <c r="C58" s="129">
        <f t="shared" si="3"/>
        <v>131.01039737306519</v>
      </c>
      <c r="D58" s="120">
        <f t="shared" si="11"/>
        <v>0.30849206012255576</v>
      </c>
      <c r="E58" s="32">
        <f t="shared" si="1"/>
        <v>0.41282085073090657</v>
      </c>
      <c r="F58" s="67">
        <f t="shared" si="6"/>
        <v>0.42364734982332158</v>
      </c>
      <c r="G58" s="103" t="s">
        <v>111</v>
      </c>
      <c r="H58" s="115">
        <v>1198.922</v>
      </c>
      <c r="I58" s="115">
        <v>131.01039737306519</v>
      </c>
      <c r="J58" s="116">
        <v>494.94</v>
      </c>
      <c r="K58" s="55">
        <f t="shared" si="4"/>
        <v>3886.395</v>
      </c>
      <c r="L58" s="43">
        <v>3886395</v>
      </c>
      <c r="M58" s="27">
        <f t="shared" si="7"/>
        <v>2830</v>
      </c>
      <c r="N58" s="84" t="s">
        <v>234</v>
      </c>
      <c r="O58" s="90">
        <v>2.83</v>
      </c>
    </row>
    <row r="59" spans="1:15" s="1" customFormat="1" ht="20.100000000000001" customHeight="1" x14ac:dyDescent="0.25">
      <c r="A59" s="7" t="s">
        <v>34</v>
      </c>
      <c r="B59" s="31">
        <f t="shared" si="2"/>
        <v>507.214</v>
      </c>
      <c r="C59" s="128">
        <f t="shared" si="3"/>
        <v>97.615491797599717</v>
      </c>
      <c r="D59" s="120">
        <f t="shared" si="11"/>
        <v>0.34168249733909972</v>
      </c>
      <c r="E59" s="32">
        <f t="shared" si="1"/>
        <v>0.52238897191323586</v>
      </c>
      <c r="F59" s="123">
        <f t="shared" si="6"/>
        <v>0.61855365853658539</v>
      </c>
      <c r="G59" s="103" t="s">
        <v>112</v>
      </c>
      <c r="H59" s="115">
        <v>507.214</v>
      </c>
      <c r="I59" s="115">
        <v>97.615491797599717</v>
      </c>
      <c r="J59" s="116">
        <v>264.96300000000002</v>
      </c>
      <c r="K59" s="55">
        <f t="shared" si="4"/>
        <v>1484.46</v>
      </c>
      <c r="L59" s="43">
        <v>1484460</v>
      </c>
      <c r="M59" s="27">
        <f t="shared" si="7"/>
        <v>820</v>
      </c>
      <c r="N59" s="84" t="s">
        <v>241</v>
      </c>
      <c r="O59" s="90">
        <v>0.82</v>
      </c>
    </row>
    <row r="60" spans="1:15" s="1" customFormat="1" ht="20.100000000000001" customHeight="1" x14ac:dyDescent="0.25">
      <c r="A60" s="7" t="s">
        <v>35</v>
      </c>
      <c r="B60" s="31">
        <f t="shared" si="2"/>
        <v>313.73399999999998</v>
      </c>
      <c r="C60" s="129">
        <f t="shared" si="3"/>
        <v>145.44249223494506</v>
      </c>
      <c r="D60" s="30">
        <f t="shared" si="11"/>
        <v>0.26178772376169129</v>
      </c>
      <c r="E60" s="32">
        <f t="shared" si="1"/>
        <v>0.34357130562833488</v>
      </c>
      <c r="F60" s="67">
        <f t="shared" si="6"/>
        <v>0.42977260273972601</v>
      </c>
      <c r="G60" s="103" t="s">
        <v>113</v>
      </c>
      <c r="H60" s="115">
        <v>313.73399999999998</v>
      </c>
      <c r="I60" s="115">
        <v>145.44249223494506</v>
      </c>
      <c r="J60" s="116">
        <v>107.79</v>
      </c>
      <c r="K60" s="55">
        <f t="shared" si="4"/>
        <v>1198.4290000000001</v>
      </c>
      <c r="L60" s="43">
        <v>1198429</v>
      </c>
      <c r="M60" s="27">
        <f t="shared" si="7"/>
        <v>730</v>
      </c>
      <c r="N60" s="84" t="s">
        <v>243</v>
      </c>
      <c r="O60" s="90">
        <v>0.73</v>
      </c>
    </row>
    <row r="61" spans="1:15" s="1" customFormat="1" ht="20.100000000000001" customHeight="1" x14ac:dyDescent="0.25">
      <c r="A61" s="7" t="s">
        <v>4</v>
      </c>
      <c r="B61" s="31">
        <f t="shared" si="2"/>
        <v>498.97199999999998</v>
      </c>
      <c r="C61" s="128">
        <f t="shared" si="3"/>
        <v>85.47919860895783</v>
      </c>
      <c r="D61" s="30">
        <f t="shared" si="11"/>
        <v>0.19515091213726879</v>
      </c>
      <c r="E61" s="32">
        <f t="shared" si="1"/>
        <v>0.80794713931843865</v>
      </c>
      <c r="F61" s="67">
        <f t="shared" si="6"/>
        <v>0.39444426877470357</v>
      </c>
      <c r="G61" s="103" t="s">
        <v>4</v>
      </c>
      <c r="H61" s="115">
        <v>498.97199999999998</v>
      </c>
      <c r="I61" s="115">
        <v>85.47919860895783</v>
      </c>
      <c r="J61" s="116">
        <v>403.14299999999997</v>
      </c>
      <c r="K61" s="55">
        <f t="shared" si="4"/>
        <v>2556.8519999999999</v>
      </c>
      <c r="L61" s="43">
        <v>2556852</v>
      </c>
      <c r="M61" s="27">
        <f t="shared" si="7"/>
        <v>1265</v>
      </c>
      <c r="N61" s="84" t="s">
        <v>238</v>
      </c>
      <c r="O61" s="90">
        <v>1.2649999999999999</v>
      </c>
    </row>
    <row r="62" spans="1:15" s="1" customFormat="1" ht="20.100000000000001" customHeight="1" x14ac:dyDescent="0.25">
      <c r="A62" s="7" t="s">
        <v>68</v>
      </c>
      <c r="B62" s="31">
        <f t="shared" si="2"/>
        <v>141.00899999999999</v>
      </c>
      <c r="C62" s="128">
        <f t="shared" si="3"/>
        <v>94.940850911979965</v>
      </c>
      <c r="D62" s="30">
        <f t="shared" si="11"/>
        <v>0.11419767084014966</v>
      </c>
      <c r="E62" s="32">
        <f t="shared" si="1"/>
        <v>0.79508400173038607</v>
      </c>
      <c r="F62" s="67">
        <f t="shared" si="6"/>
        <v>0.25180178571428569</v>
      </c>
      <c r="G62" s="103" t="s">
        <v>114</v>
      </c>
      <c r="H62" s="115">
        <v>141.00899999999999</v>
      </c>
      <c r="I62" s="115">
        <v>94.940850911979965</v>
      </c>
      <c r="J62" s="116">
        <v>112.114</v>
      </c>
      <c r="K62" s="55">
        <f t="shared" si="4"/>
        <v>1234.78</v>
      </c>
      <c r="L62" s="43">
        <v>1234780</v>
      </c>
      <c r="M62" s="27">
        <f t="shared" si="7"/>
        <v>560</v>
      </c>
      <c r="N62" s="84" t="s">
        <v>230</v>
      </c>
      <c r="O62" s="90">
        <v>0.56000000000000005</v>
      </c>
    </row>
    <row r="63" spans="1:15" s="1" customFormat="1" ht="20.100000000000001" customHeight="1" x14ac:dyDescent="0.25">
      <c r="A63" s="16" t="s">
        <v>69</v>
      </c>
      <c r="B63" s="31">
        <f t="shared" si="2"/>
        <v>676.78300000000002</v>
      </c>
      <c r="C63" s="129">
        <f t="shared" si="3"/>
        <v>130.60719978694743</v>
      </c>
      <c r="D63" s="30">
        <f t="shared" si="11"/>
        <v>0.21524437911186567</v>
      </c>
      <c r="E63" s="32">
        <f t="shared" si="1"/>
        <v>0.66902389687684238</v>
      </c>
      <c r="F63" s="67">
        <f t="shared" si="6"/>
        <v>0.422989375</v>
      </c>
      <c r="G63" s="103" t="s">
        <v>115</v>
      </c>
      <c r="H63" s="115">
        <v>676.78300000000002</v>
      </c>
      <c r="I63" s="115">
        <v>130.60719978694743</v>
      </c>
      <c r="J63" s="116">
        <v>452.78399999999999</v>
      </c>
      <c r="K63" s="55">
        <f t="shared" si="4"/>
        <v>3144.2539999999999</v>
      </c>
      <c r="L63" s="43">
        <v>3144254</v>
      </c>
      <c r="M63" s="27">
        <f t="shared" si="7"/>
        <v>1600</v>
      </c>
      <c r="N63" s="84" t="s">
        <v>235</v>
      </c>
      <c r="O63" s="90">
        <v>1.6</v>
      </c>
    </row>
    <row r="64" spans="1:15" s="1" customFormat="1" ht="20.100000000000001" customHeight="1" x14ac:dyDescent="0.25">
      <c r="A64" s="7" t="s">
        <v>70</v>
      </c>
      <c r="B64" s="31">
        <f t="shared" si="2"/>
        <v>203.97499999999999</v>
      </c>
      <c r="C64" s="128">
        <f t="shared" si="3"/>
        <v>87.504236324714824</v>
      </c>
      <c r="D64" s="30">
        <f t="shared" si="11"/>
        <v>0.10598427291593274</v>
      </c>
      <c r="E64" s="32">
        <f t="shared" si="1"/>
        <v>0.83177840421620297</v>
      </c>
      <c r="F64" s="67">
        <f t="shared" si="6"/>
        <v>0.18543181818181817</v>
      </c>
      <c r="G64" s="103" t="s">
        <v>116</v>
      </c>
      <c r="H64" s="115">
        <v>203.97499999999999</v>
      </c>
      <c r="I64" s="115">
        <v>87.504236324714824</v>
      </c>
      <c r="J64" s="116">
        <v>169.66200000000001</v>
      </c>
      <c r="K64" s="55">
        <f t="shared" si="4"/>
        <v>1924.578</v>
      </c>
      <c r="L64" s="43">
        <v>1924578</v>
      </c>
      <c r="M64" s="27">
        <f t="shared" si="7"/>
        <v>1100</v>
      </c>
      <c r="N64" s="84" t="s">
        <v>236</v>
      </c>
      <c r="O64" s="90">
        <v>1.1000000000000001</v>
      </c>
    </row>
    <row r="65" spans="1:15" s="1" customFormat="1" ht="20.100000000000001" customHeight="1" x14ac:dyDescent="0.25">
      <c r="A65" s="7" t="s">
        <v>71</v>
      </c>
      <c r="B65" s="31">
        <f t="shared" si="2"/>
        <v>168.273</v>
      </c>
      <c r="C65" s="129">
        <f t="shared" si="3"/>
        <v>151.12079030085317</v>
      </c>
      <c r="D65" s="30">
        <f t="shared" si="11"/>
        <v>0.13207599002246359</v>
      </c>
      <c r="E65" s="32">
        <f t="shared" si="1"/>
        <v>0.558200067747054</v>
      </c>
      <c r="F65" s="67">
        <f t="shared" si="6"/>
        <v>0.18290543478260868</v>
      </c>
      <c r="G65" s="103" t="s">
        <v>117</v>
      </c>
      <c r="H65" s="115">
        <v>168.273</v>
      </c>
      <c r="I65" s="115">
        <v>151.12079030085317</v>
      </c>
      <c r="J65" s="116">
        <v>93.93</v>
      </c>
      <c r="K65" s="55">
        <f t="shared" si="4"/>
        <v>1274.0619999999999</v>
      </c>
      <c r="L65" s="43">
        <v>1274062</v>
      </c>
      <c r="M65" s="27">
        <f t="shared" si="7"/>
        <v>920</v>
      </c>
      <c r="N65" s="84" t="s">
        <v>237</v>
      </c>
      <c r="O65" s="90">
        <v>0.92</v>
      </c>
    </row>
    <row r="66" spans="1:15" s="1" customFormat="1" ht="20.100000000000001" customHeight="1" x14ac:dyDescent="0.25">
      <c r="A66" s="7" t="s">
        <v>72</v>
      </c>
      <c r="B66" s="31">
        <f t="shared" si="2"/>
        <v>425.80599999999998</v>
      </c>
      <c r="C66" s="128">
        <f t="shared" si="3"/>
        <v>91.180186469205168</v>
      </c>
      <c r="D66" s="30">
        <f t="shared" si="11"/>
        <v>0.13596553970342176</v>
      </c>
      <c r="E66" s="32">
        <f t="shared" si="1"/>
        <v>0.69844483168391236</v>
      </c>
      <c r="F66" s="67">
        <f t="shared" si="6"/>
        <v>0.19425456204379563</v>
      </c>
      <c r="G66" s="103" t="s">
        <v>118</v>
      </c>
      <c r="H66" s="115">
        <v>425.80599999999998</v>
      </c>
      <c r="I66" s="115">
        <v>91.180186469205168</v>
      </c>
      <c r="J66" s="116">
        <v>297.40199999999999</v>
      </c>
      <c r="K66" s="55">
        <f t="shared" si="4"/>
        <v>3131.72</v>
      </c>
      <c r="L66" s="43">
        <v>3131720</v>
      </c>
      <c r="M66" s="27">
        <f t="shared" si="7"/>
        <v>2192</v>
      </c>
      <c r="N66" s="84" t="s">
        <v>239</v>
      </c>
      <c r="O66" s="90">
        <v>2.1920000000000002</v>
      </c>
    </row>
    <row r="67" spans="1:15" s="1" customFormat="1" ht="20.100000000000001" customHeight="1" x14ac:dyDescent="0.25">
      <c r="A67" s="7" t="s">
        <v>73</v>
      </c>
      <c r="B67" s="31">
        <f t="shared" si="2"/>
        <v>203.53100000000001</v>
      </c>
      <c r="C67" s="128">
        <f t="shared" si="3"/>
        <v>86.403406365284283</v>
      </c>
      <c r="D67" s="30">
        <f t="shared" si="11"/>
        <v>8.6206918459829251E-2</v>
      </c>
      <c r="E67" s="32">
        <f>J67/B67</f>
        <v>0.82399241393202993</v>
      </c>
      <c r="F67" s="67">
        <f t="shared" si="6"/>
        <v>0.15076370370370371</v>
      </c>
      <c r="G67" s="103" t="s">
        <v>119</v>
      </c>
      <c r="H67" s="115">
        <v>203.53100000000001</v>
      </c>
      <c r="I67" s="115">
        <v>86.403406365284283</v>
      </c>
      <c r="J67" s="116">
        <v>167.708</v>
      </c>
      <c r="K67" s="55">
        <f t="shared" si="4"/>
        <v>2360.9589999999998</v>
      </c>
      <c r="L67" s="43">
        <v>2360959</v>
      </c>
      <c r="M67" s="27">
        <f t="shared" si="7"/>
        <v>1350</v>
      </c>
      <c r="N67" s="84" t="s">
        <v>240</v>
      </c>
      <c r="O67" s="90">
        <v>1.35</v>
      </c>
    </row>
    <row r="68" spans="1:15" s="1" customFormat="1" ht="20.100000000000001" customHeight="1" thickBot="1" x14ac:dyDescent="0.3">
      <c r="A68" s="10" t="s">
        <v>74</v>
      </c>
      <c r="B68" s="35">
        <f t="shared" si="2"/>
        <v>195.62100000000001</v>
      </c>
      <c r="C68" s="131">
        <f t="shared" si="3"/>
        <v>112.65440808076154</v>
      </c>
      <c r="D68" s="33">
        <f t="shared" si="11"/>
        <v>0.16248009707891151</v>
      </c>
      <c r="E68" s="34">
        <f t="shared" ref="E68" si="15">J68/B68</f>
        <v>0.66286339401189021</v>
      </c>
      <c r="F68" s="68">
        <f t="shared" si="6"/>
        <v>0.25079615384615384</v>
      </c>
      <c r="G68" s="103" t="s">
        <v>120</v>
      </c>
      <c r="H68" s="115">
        <v>195.62100000000001</v>
      </c>
      <c r="I68" s="115">
        <v>112.65440808076154</v>
      </c>
      <c r="J68" s="116">
        <v>129.66999999999999</v>
      </c>
      <c r="K68" s="56">
        <f t="shared" si="4"/>
        <v>1203.9690000000001</v>
      </c>
      <c r="L68" s="44">
        <v>1203969</v>
      </c>
      <c r="M68" s="41">
        <f t="shared" si="7"/>
        <v>780</v>
      </c>
      <c r="N68" s="85" t="s">
        <v>242</v>
      </c>
      <c r="O68" s="91">
        <v>0.78</v>
      </c>
    </row>
    <row r="69" spans="1:15" s="1" customFormat="1" ht="20.100000000000001" customHeight="1" x14ac:dyDescent="0.25">
      <c r="A69" s="11"/>
      <c r="D69" s="12"/>
      <c r="G69" s="105"/>
      <c r="H69" s="69"/>
      <c r="I69" s="70"/>
      <c r="J69" s="71"/>
      <c r="K69" s="26"/>
      <c r="O69" s="29"/>
    </row>
    <row r="70" spans="1:15" s="1" customFormat="1" ht="20.100000000000001" customHeight="1" x14ac:dyDescent="0.25">
      <c r="A70" s="11"/>
      <c r="D70" s="12"/>
      <c r="G70" s="104"/>
      <c r="H70" s="72"/>
      <c r="I70" s="73"/>
      <c r="J70" s="74"/>
      <c r="K70" s="26"/>
      <c r="O70" s="29"/>
    </row>
    <row r="71" spans="1:15" s="1" customFormat="1" ht="20.100000000000001" customHeight="1" x14ac:dyDescent="0.25">
      <c r="A71" s="11"/>
      <c r="C71" s="15"/>
      <c r="D71" s="15"/>
      <c r="E71" s="15"/>
      <c r="F71" s="15"/>
      <c r="G71" s="103"/>
      <c r="H71" s="75"/>
      <c r="I71" s="76"/>
      <c r="J71" s="74"/>
      <c r="K71" s="26"/>
      <c r="O71" s="29"/>
    </row>
    <row r="72" spans="1:15" s="1" customFormat="1" ht="20.100000000000001" customHeight="1" x14ac:dyDescent="0.25">
      <c r="A72" s="11"/>
      <c r="D72" s="12"/>
      <c r="G72" s="103"/>
      <c r="H72" s="72"/>
      <c r="I72" s="73"/>
      <c r="J72" s="74"/>
      <c r="K72" s="26"/>
      <c r="O72" s="29"/>
    </row>
    <row r="73" spans="1:15" s="1" customFormat="1" ht="20.100000000000001" customHeight="1" x14ac:dyDescent="0.25">
      <c r="A73" s="11"/>
      <c r="D73" s="12"/>
      <c r="G73" s="103"/>
      <c r="H73" s="72"/>
      <c r="I73" s="73"/>
      <c r="J73" s="77"/>
      <c r="K73" s="26"/>
      <c r="O73" s="29"/>
    </row>
    <row r="74" spans="1:15" s="1" customFormat="1" ht="20.100000000000001" customHeight="1" thickBot="1" x14ac:dyDescent="0.3">
      <c r="A74" s="11"/>
      <c r="D74" s="12"/>
      <c r="G74" s="103"/>
      <c r="H74" s="72"/>
      <c r="I74" s="73"/>
      <c r="J74" s="74"/>
      <c r="K74" s="26"/>
      <c r="O74" s="29"/>
    </row>
    <row r="75" spans="1:15" s="1" customFormat="1" ht="19.5" customHeight="1" x14ac:dyDescent="0.25">
      <c r="A75" s="9" t="s">
        <v>17</v>
      </c>
      <c r="B75" s="17">
        <f t="shared" ref="B75:B105" si="16">H75</f>
        <v>2488.4119999999998</v>
      </c>
      <c r="C75" s="127">
        <f t="shared" ref="C75:C105" si="17">I75</f>
        <v>112.54751269568175</v>
      </c>
      <c r="D75" s="18">
        <f t="shared" ref="D75" si="18">B75/K75</f>
        <v>0.20239283394229554</v>
      </c>
      <c r="E75" s="19">
        <f t="shared" ref="E75:E101" si="19">J75/B75</f>
        <v>0.52794312195890392</v>
      </c>
      <c r="F75" s="66">
        <f t="shared" ref="F75" si="20">B75/M75</f>
        <v>0.33365674443550547</v>
      </c>
      <c r="G75" s="105" t="s">
        <v>121</v>
      </c>
      <c r="H75" s="114">
        <v>2488.4119999999998</v>
      </c>
      <c r="I75" s="114">
        <v>112.54751269568175</v>
      </c>
      <c r="J75" s="113">
        <v>1313.74</v>
      </c>
      <c r="K75" s="60">
        <f t="shared" ref="K75:K105" si="21">L75/1000</f>
        <v>12294.960999999999</v>
      </c>
      <c r="L75" s="42">
        <v>12294961</v>
      </c>
      <c r="M75" s="97">
        <f t="shared" ref="M75" si="22">M76+M77+M78+M82</f>
        <v>7458</v>
      </c>
      <c r="N75" s="94" t="s">
        <v>17</v>
      </c>
      <c r="O75" s="93">
        <f t="shared" ref="O75" si="23">O76+O77+O78+O82</f>
        <v>7.4580000000000002</v>
      </c>
    </row>
    <row r="76" spans="1:15" s="1" customFormat="1" ht="20.100000000000001" customHeight="1" x14ac:dyDescent="0.25">
      <c r="A76" s="7" t="s">
        <v>75</v>
      </c>
      <c r="B76" s="31">
        <f t="shared" si="16"/>
        <v>105.77200000000001</v>
      </c>
      <c r="C76" s="129">
        <f t="shared" si="17"/>
        <v>124.87102296204475</v>
      </c>
      <c r="D76" s="30">
        <f t="shared" ref="D76:D105" si="24">B76/K76</f>
        <v>0.13131059825452199</v>
      </c>
      <c r="E76" s="32">
        <f t="shared" si="19"/>
        <v>0.61878379911507775</v>
      </c>
      <c r="F76" s="67">
        <f t="shared" ref="F76:F105" si="25">B76/M76</f>
        <v>0.3976390977443609</v>
      </c>
      <c r="G76" s="104" t="s">
        <v>122</v>
      </c>
      <c r="H76" s="115">
        <v>105.77200000000001</v>
      </c>
      <c r="I76" s="115">
        <v>124.87102296204475</v>
      </c>
      <c r="J76" s="116">
        <v>65.45</v>
      </c>
      <c r="K76" s="55">
        <f t="shared" si="21"/>
        <v>805.51</v>
      </c>
      <c r="L76" s="43">
        <v>805510</v>
      </c>
      <c r="M76" s="98">
        <f t="shared" ref="M76:M105" si="26">O76*1000</f>
        <v>266</v>
      </c>
      <c r="N76" s="95" t="s">
        <v>244</v>
      </c>
      <c r="O76" s="90">
        <v>0.26600000000000001</v>
      </c>
    </row>
    <row r="77" spans="1:15" s="1" customFormat="1" ht="20.100000000000001" customHeight="1" x14ac:dyDescent="0.25">
      <c r="A77" s="7" t="s">
        <v>76</v>
      </c>
      <c r="B77" s="31">
        <f t="shared" si="16"/>
        <v>812.75599999999997</v>
      </c>
      <c r="C77" s="129">
        <f t="shared" si="17"/>
        <v>111.92118823552093</v>
      </c>
      <c r="D77" s="30">
        <f t="shared" si="24"/>
        <v>0.19059362058372456</v>
      </c>
      <c r="E77" s="32">
        <f t="shared" si="19"/>
        <v>0.61465925812913103</v>
      </c>
      <c r="F77" s="67">
        <f t="shared" si="25"/>
        <v>0.30102074074074076</v>
      </c>
      <c r="G77" s="103" t="s">
        <v>123</v>
      </c>
      <c r="H77" s="115">
        <v>812.75599999999997</v>
      </c>
      <c r="I77" s="115">
        <v>111.92118823552093</v>
      </c>
      <c r="J77" s="116">
        <v>499.56799999999998</v>
      </c>
      <c r="K77" s="55">
        <f t="shared" si="21"/>
        <v>4264.34</v>
      </c>
      <c r="L77" s="43">
        <v>4264340</v>
      </c>
      <c r="M77" s="98">
        <f t="shared" si="26"/>
        <v>2700</v>
      </c>
      <c r="N77" s="95" t="s">
        <v>245</v>
      </c>
      <c r="O77" s="90">
        <v>2.7</v>
      </c>
    </row>
    <row r="78" spans="1:15" s="1" customFormat="1" ht="20.100000000000001" customHeight="1" x14ac:dyDescent="0.25">
      <c r="A78" s="7" t="s">
        <v>77</v>
      </c>
      <c r="B78" s="31">
        <f t="shared" si="16"/>
        <v>841.44100000000003</v>
      </c>
      <c r="C78" s="129">
        <f t="shared" si="17"/>
        <v>113.94938477914073</v>
      </c>
      <c r="D78" s="30">
        <f t="shared" si="24"/>
        <v>0.22105343353023313</v>
      </c>
      <c r="E78" s="32">
        <f t="shared" si="19"/>
        <v>0.4742495314585336</v>
      </c>
      <c r="F78" s="67">
        <f t="shared" si="25"/>
        <v>0.30687126185266228</v>
      </c>
      <c r="G78" s="103" t="s">
        <v>124</v>
      </c>
      <c r="H78" s="115">
        <v>841.44100000000003</v>
      </c>
      <c r="I78" s="115">
        <v>113.94938477914073</v>
      </c>
      <c r="J78" s="116">
        <v>399.053</v>
      </c>
      <c r="K78" s="55">
        <f t="shared" si="21"/>
        <v>3806.5050000000001</v>
      </c>
      <c r="L78" s="43">
        <v>3806505</v>
      </c>
      <c r="M78" s="98">
        <f t="shared" si="26"/>
        <v>2742</v>
      </c>
      <c r="N78" s="95" t="s">
        <v>246</v>
      </c>
      <c r="O78" s="90">
        <f t="shared" ref="O78" si="27">O81+O80+O79</f>
        <v>2.742</v>
      </c>
    </row>
    <row r="79" spans="1:15" s="1" customFormat="1" ht="20.100000000000001" customHeight="1" x14ac:dyDescent="0.25">
      <c r="A79" s="7" t="s">
        <v>18</v>
      </c>
      <c r="B79" s="31">
        <f t="shared" si="16"/>
        <v>134.99299999999999</v>
      </c>
      <c r="C79" s="128">
        <f t="shared" si="17"/>
        <v>63.621924780846449</v>
      </c>
      <c r="D79" s="30">
        <f t="shared" si="24"/>
        <v>7.9303153491869532E-2</v>
      </c>
      <c r="E79" s="32">
        <f t="shared" si="19"/>
        <v>0.59829028171831133</v>
      </c>
      <c r="F79" s="67">
        <f t="shared" si="25"/>
        <v>0.14209789473684209</v>
      </c>
      <c r="G79" s="103" t="s">
        <v>125</v>
      </c>
      <c r="H79" s="115">
        <v>134.99299999999999</v>
      </c>
      <c r="I79" s="115">
        <v>63.621924780846449</v>
      </c>
      <c r="J79" s="116">
        <v>80.765000000000001</v>
      </c>
      <c r="K79" s="55">
        <f t="shared" si="21"/>
        <v>1702.24</v>
      </c>
      <c r="L79" s="43">
        <v>1702240</v>
      </c>
      <c r="M79" s="98">
        <f t="shared" si="26"/>
        <v>950</v>
      </c>
      <c r="N79" s="95" t="s">
        <v>247</v>
      </c>
      <c r="O79" s="90">
        <v>0.95</v>
      </c>
    </row>
    <row r="80" spans="1:15" s="1" customFormat="1" ht="20.100000000000001" customHeight="1" x14ac:dyDescent="0.25">
      <c r="A80" s="7" t="s">
        <v>19</v>
      </c>
      <c r="B80" s="31">
        <f t="shared" si="16"/>
        <v>85.733000000000004</v>
      </c>
      <c r="C80" s="129">
        <f t="shared" si="17"/>
        <v>141.37794561435334</v>
      </c>
      <c r="D80" s="30">
        <f t="shared" si="24"/>
        <v>0.15528049308389347</v>
      </c>
      <c r="E80" s="32">
        <f t="shared" si="19"/>
        <v>0.32098491829283937</v>
      </c>
      <c r="F80" s="123">
        <f t="shared" si="25"/>
        <v>0.56403289473684215</v>
      </c>
      <c r="G80" s="103" t="s">
        <v>126</v>
      </c>
      <c r="H80" s="115">
        <v>85.733000000000004</v>
      </c>
      <c r="I80" s="115">
        <v>141.37794561435334</v>
      </c>
      <c r="J80" s="116">
        <v>27.518999999999998</v>
      </c>
      <c r="K80" s="55">
        <f t="shared" si="21"/>
        <v>552.11699999999996</v>
      </c>
      <c r="L80" s="43">
        <v>552117</v>
      </c>
      <c r="M80" s="98">
        <f t="shared" si="26"/>
        <v>152</v>
      </c>
      <c r="N80" s="95" t="s">
        <v>249</v>
      </c>
      <c r="O80" s="90">
        <v>0.152</v>
      </c>
    </row>
    <row r="81" spans="1:15" s="1" customFormat="1" ht="20.100000000000001" customHeight="1" x14ac:dyDescent="0.25">
      <c r="A81" s="7" t="s">
        <v>78</v>
      </c>
      <c r="B81" s="31">
        <f t="shared" si="16"/>
        <v>620.71500000000003</v>
      </c>
      <c r="C81" s="129">
        <f t="shared" si="17"/>
        <v>133.31135513828008</v>
      </c>
      <c r="D81" s="120">
        <f t="shared" si="24"/>
        <v>0.39990709648822154</v>
      </c>
      <c r="E81" s="32">
        <f t="shared" si="19"/>
        <v>0.46844203861675648</v>
      </c>
      <c r="F81" s="67">
        <f t="shared" si="25"/>
        <v>0.37848475609756099</v>
      </c>
      <c r="G81" s="103" t="s">
        <v>127</v>
      </c>
      <c r="H81" s="115">
        <v>620.71500000000003</v>
      </c>
      <c r="I81" s="115">
        <v>133.31135513828008</v>
      </c>
      <c r="J81" s="116">
        <v>290.76900000000001</v>
      </c>
      <c r="K81" s="55">
        <f t="shared" si="21"/>
        <v>1552.1479999999999</v>
      </c>
      <c r="L81" s="43">
        <v>1552148</v>
      </c>
      <c r="M81" s="98">
        <f t="shared" si="26"/>
        <v>1640</v>
      </c>
      <c r="N81" s="95" t="s">
        <v>272</v>
      </c>
      <c r="O81" s="90">
        <v>1.64</v>
      </c>
    </row>
    <row r="82" spans="1:15" s="1" customFormat="1" ht="20.100000000000001" customHeight="1" thickBot="1" x14ac:dyDescent="0.3">
      <c r="A82" s="7" t="s">
        <v>79</v>
      </c>
      <c r="B82" s="31">
        <f t="shared" si="16"/>
        <v>728.44299999999998</v>
      </c>
      <c r="C82" s="129">
        <f t="shared" si="17"/>
        <v>110.09275114370911</v>
      </c>
      <c r="D82" s="30">
        <f t="shared" si="24"/>
        <v>0.21308188191327107</v>
      </c>
      <c r="E82" s="32">
        <f t="shared" si="19"/>
        <v>0.48002245886088546</v>
      </c>
      <c r="F82" s="67">
        <f t="shared" si="25"/>
        <v>0.41625314285714282</v>
      </c>
      <c r="G82" s="103" t="s">
        <v>128</v>
      </c>
      <c r="H82" s="115">
        <v>728.44299999999998</v>
      </c>
      <c r="I82" s="115">
        <v>110.09275114370911</v>
      </c>
      <c r="J82" s="116">
        <v>349.66899999999998</v>
      </c>
      <c r="K82" s="56">
        <f t="shared" si="21"/>
        <v>3418.6060000000002</v>
      </c>
      <c r="L82" s="43">
        <v>3418606</v>
      </c>
      <c r="M82" s="99">
        <f t="shared" si="26"/>
        <v>1750</v>
      </c>
      <c r="N82" s="96" t="s">
        <v>248</v>
      </c>
      <c r="O82" s="91">
        <v>1.75</v>
      </c>
    </row>
    <row r="83" spans="1:15" s="1" customFormat="1" ht="20.100000000000001" customHeight="1" x14ac:dyDescent="0.25">
      <c r="A83" s="9" t="s">
        <v>21</v>
      </c>
      <c r="B83" s="17">
        <f t="shared" si="16"/>
        <v>2717.011</v>
      </c>
      <c r="C83" s="127">
        <f t="shared" si="17"/>
        <v>107.91146291526582</v>
      </c>
      <c r="D83" s="18">
        <f t="shared" si="24"/>
        <v>0.16087074475807436</v>
      </c>
      <c r="E83" s="19">
        <f t="shared" si="19"/>
        <v>0.54807396804797626</v>
      </c>
      <c r="F83" s="66">
        <f t="shared" si="25"/>
        <v>0.34567569974554707</v>
      </c>
      <c r="G83" s="105" t="s">
        <v>129</v>
      </c>
      <c r="H83" s="114">
        <v>2717.011</v>
      </c>
      <c r="I83" s="114">
        <v>107.91146291526582</v>
      </c>
      <c r="J83" s="113">
        <v>1489.123</v>
      </c>
      <c r="K83" s="61">
        <f t="shared" si="21"/>
        <v>16889.403999999999</v>
      </c>
      <c r="L83" s="42">
        <v>16889404</v>
      </c>
      <c r="M83" s="51">
        <f>SUM(M84:M93)</f>
        <v>7860</v>
      </c>
      <c r="N83" s="86" t="s">
        <v>21</v>
      </c>
      <c r="O83" s="89">
        <f t="shared" ref="O83" si="28">SUM(O84:O93)</f>
        <v>7.86</v>
      </c>
    </row>
    <row r="84" spans="1:15" s="1" customFormat="1" ht="20.100000000000001" customHeight="1" x14ac:dyDescent="0.25">
      <c r="A84" s="7" t="s">
        <v>36</v>
      </c>
      <c r="B84" s="31">
        <f t="shared" si="16"/>
        <v>58.701000000000001</v>
      </c>
      <c r="C84" s="129">
        <f t="shared" si="17"/>
        <v>105.90495778306993</v>
      </c>
      <c r="D84" s="30">
        <f t="shared" si="24"/>
        <v>0.26494522903605811</v>
      </c>
      <c r="E84" s="122">
        <f t="shared" si="19"/>
        <v>0.9046523909303078</v>
      </c>
      <c r="F84" s="67">
        <f t="shared" si="25"/>
        <v>0.39134000000000002</v>
      </c>
      <c r="G84" s="104" t="s">
        <v>130</v>
      </c>
      <c r="H84" s="115">
        <v>58.701000000000001</v>
      </c>
      <c r="I84" s="115">
        <v>105.90495778306993</v>
      </c>
      <c r="J84" s="116">
        <v>53.103999999999999</v>
      </c>
      <c r="K84" s="62">
        <f t="shared" si="21"/>
        <v>221.559</v>
      </c>
      <c r="L84" s="43">
        <v>221559</v>
      </c>
      <c r="M84" s="49">
        <f t="shared" si="26"/>
        <v>150</v>
      </c>
      <c r="N84" s="84" t="s">
        <v>250</v>
      </c>
      <c r="O84" s="90">
        <v>0.15</v>
      </c>
    </row>
    <row r="85" spans="1:15" s="1" customFormat="1" ht="20.100000000000001" customHeight="1" x14ac:dyDescent="0.25">
      <c r="A85" s="7" t="s">
        <v>38</v>
      </c>
      <c r="B85" s="31">
        <f t="shared" si="16"/>
        <v>81.263999999999996</v>
      </c>
      <c r="C85" s="129">
        <f t="shared" si="17"/>
        <v>195.21475929662728</v>
      </c>
      <c r="D85" s="30">
        <f t="shared" si="24"/>
        <v>0.24432291369145154</v>
      </c>
      <c r="E85" s="32">
        <f t="shared" si="19"/>
        <v>0.60227160858436701</v>
      </c>
      <c r="F85" s="123">
        <f t="shared" si="25"/>
        <v>0.62510769230769225</v>
      </c>
      <c r="G85" s="103" t="s">
        <v>131</v>
      </c>
      <c r="H85" s="115">
        <v>81.263999999999996</v>
      </c>
      <c r="I85" s="115">
        <v>195.21475929662728</v>
      </c>
      <c r="J85" s="116">
        <v>48.942999999999998</v>
      </c>
      <c r="K85" s="62">
        <f t="shared" si="21"/>
        <v>332.60899999999998</v>
      </c>
      <c r="L85" s="43">
        <v>332609</v>
      </c>
      <c r="M85" s="49">
        <f t="shared" si="26"/>
        <v>130</v>
      </c>
      <c r="N85" s="84" t="s">
        <v>251</v>
      </c>
      <c r="O85" s="90">
        <v>0.13</v>
      </c>
    </row>
    <row r="86" spans="1:15" s="1" customFormat="1" ht="20.100000000000001" customHeight="1" x14ac:dyDescent="0.25">
      <c r="A86" s="7" t="s">
        <v>39</v>
      </c>
      <c r="B86" s="31">
        <f t="shared" si="16"/>
        <v>125.194</v>
      </c>
      <c r="C86" s="129">
        <f t="shared" si="17"/>
        <v>118.69092425980527</v>
      </c>
      <c r="D86" s="30">
        <f t="shared" si="24"/>
        <v>0.23695815936010661</v>
      </c>
      <c r="E86" s="32">
        <f t="shared" si="19"/>
        <v>0.59921401984120648</v>
      </c>
      <c r="F86" s="67">
        <f t="shared" si="25"/>
        <v>0.46368148148148147</v>
      </c>
      <c r="G86" s="103" t="s">
        <v>132</v>
      </c>
      <c r="H86" s="115">
        <v>125.194</v>
      </c>
      <c r="I86" s="115">
        <v>118.69092425980527</v>
      </c>
      <c r="J86" s="116">
        <v>75.018000000000001</v>
      </c>
      <c r="K86" s="62">
        <f t="shared" si="21"/>
        <v>528.33799999999997</v>
      </c>
      <c r="L86" s="43">
        <v>528338</v>
      </c>
      <c r="M86" s="49">
        <f t="shared" si="26"/>
        <v>270</v>
      </c>
      <c r="N86" s="84" t="s">
        <v>252</v>
      </c>
      <c r="O86" s="90">
        <v>0.27</v>
      </c>
    </row>
    <row r="87" spans="1:15" s="1" customFormat="1" ht="20.100000000000001" customHeight="1" x14ac:dyDescent="0.25">
      <c r="A87" s="7" t="s">
        <v>5</v>
      </c>
      <c r="B87" s="31">
        <f t="shared" si="16"/>
        <v>295.01499999999999</v>
      </c>
      <c r="C87" s="129">
        <f t="shared" si="17"/>
        <v>103.2278946079289</v>
      </c>
      <c r="D87" s="30">
        <f t="shared" si="24"/>
        <v>0.13006689507309607</v>
      </c>
      <c r="E87" s="32">
        <f t="shared" si="19"/>
        <v>0.64026913885734626</v>
      </c>
      <c r="F87" s="67">
        <f t="shared" si="25"/>
        <v>0.37822435897435897</v>
      </c>
      <c r="G87" s="103" t="s">
        <v>5</v>
      </c>
      <c r="H87" s="115">
        <v>295.01499999999999</v>
      </c>
      <c r="I87" s="115">
        <v>103.2278946079289</v>
      </c>
      <c r="J87" s="116">
        <v>188.88900000000001</v>
      </c>
      <c r="K87" s="62">
        <f t="shared" si="21"/>
        <v>2268.1790000000001</v>
      </c>
      <c r="L87" s="43">
        <v>2268179</v>
      </c>
      <c r="M87" s="49">
        <f t="shared" si="26"/>
        <v>780</v>
      </c>
      <c r="N87" s="84" t="s">
        <v>253</v>
      </c>
      <c r="O87" s="90">
        <v>0.78</v>
      </c>
    </row>
    <row r="88" spans="1:15" s="1" customFormat="1" ht="20.100000000000001" customHeight="1" x14ac:dyDescent="0.25">
      <c r="A88" s="7" t="s">
        <v>7</v>
      </c>
      <c r="B88" s="31">
        <f t="shared" si="16"/>
        <v>438.66899999999998</v>
      </c>
      <c r="C88" s="129">
        <f t="shared" si="17"/>
        <v>109.43934256909985</v>
      </c>
      <c r="D88" s="30">
        <f t="shared" si="24"/>
        <v>0.15396383998281604</v>
      </c>
      <c r="E88" s="32">
        <f t="shared" si="19"/>
        <v>0.51818341391801115</v>
      </c>
      <c r="F88" s="67">
        <f t="shared" si="25"/>
        <v>0.34814999999999996</v>
      </c>
      <c r="G88" s="103" t="s">
        <v>7</v>
      </c>
      <c r="H88" s="115">
        <v>438.66899999999998</v>
      </c>
      <c r="I88" s="115">
        <v>109.43934256909985</v>
      </c>
      <c r="J88" s="116">
        <v>227.31100000000001</v>
      </c>
      <c r="K88" s="62">
        <f t="shared" si="21"/>
        <v>2849.1689999999999</v>
      </c>
      <c r="L88" s="43">
        <v>2849169</v>
      </c>
      <c r="M88" s="49">
        <f t="shared" si="26"/>
        <v>1260</v>
      </c>
      <c r="N88" s="84" t="s">
        <v>255</v>
      </c>
      <c r="O88" s="90">
        <v>1.26</v>
      </c>
    </row>
    <row r="89" spans="1:15" s="1" customFormat="1" ht="20.100000000000001" customHeight="1" x14ac:dyDescent="0.25">
      <c r="A89" s="7" t="s">
        <v>80</v>
      </c>
      <c r="B89" s="31">
        <f t="shared" si="16"/>
        <v>358.52300000000002</v>
      </c>
      <c r="C89" s="128">
        <f t="shared" si="17"/>
        <v>94.260594763285681</v>
      </c>
      <c r="D89" s="30">
        <f t="shared" si="24"/>
        <v>0.15210123819859203</v>
      </c>
      <c r="E89" s="32">
        <f t="shared" si="19"/>
        <v>0.83632570295350639</v>
      </c>
      <c r="F89" s="67">
        <f t="shared" si="25"/>
        <v>0.2987691666666667</v>
      </c>
      <c r="G89" s="103" t="s">
        <v>133</v>
      </c>
      <c r="H89" s="115">
        <v>358.52300000000002</v>
      </c>
      <c r="I89" s="115">
        <v>94.260594763285681</v>
      </c>
      <c r="J89" s="116">
        <v>299.84199999999998</v>
      </c>
      <c r="K89" s="62">
        <f t="shared" si="21"/>
        <v>2357.134</v>
      </c>
      <c r="L89" s="43">
        <v>2357134</v>
      </c>
      <c r="M89" s="49">
        <f t="shared" si="26"/>
        <v>1200</v>
      </c>
      <c r="N89" s="84" t="s">
        <v>256</v>
      </c>
      <c r="O89" s="90">
        <v>1.2</v>
      </c>
    </row>
    <row r="90" spans="1:15" s="1" customFormat="1" ht="20.100000000000001" customHeight="1" x14ac:dyDescent="0.25">
      <c r="A90" s="7" t="s">
        <v>81</v>
      </c>
      <c r="B90" s="31">
        <f t="shared" si="16"/>
        <v>158.69499999999999</v>
      </c>
      <c r="C90" s="128">
        <f t="shared" si="17"/>
        <v>87.450198105461538</v>
      </c>
      <c r="D90" s="30">
        <f t="shared" si="24"/>
        <v>6.0936415243876212E-2</v>
      </c>
      <c r="E90" s="32">
        <f t="shared" si="19"/>
        <v>0.74193263807933463</v>
      </c>
      <c r="F90" s="67">
        <f t="shared" si="25"/>
        <v>0.17632777777777778</v>
      </c>
      <c r="G90" s="103" t="s">
        <v>134</v>
      </c>
      <c r="H90" s="115">
        <v>158.69499999999999</v>
      </c>
      <c r="I90" s="115">
        <v>87.450198105461538</v>
      </c>
      <c r="J90" s="116">
        <v>117.741</v>
      </c>
      <c r="K90" s="62">
        <f t="shared" si="21"/>
        <v>2604.2719999999999</v>
      </c>
      <c r="L90" s="43">
        <v>2604272</v>
      </c>
      <c r="M90" s="49">
        <f t="shared" si="26"/>
        <v>900</v>
      </c>
      <c r="N90" s="84" t="s">
        <v>254</v>
      </c>
      <c r="O90" s="90">
        <v>0.9</v>
      </c>
    </row>
    <row r="91" spans="1:15" s="1" customFormat="1" ht="20.100000000000001" customHeight="1" x14ac:dyDescent="0.25">
      <c r="A91" s="7" t="s">
        <v>82</v>
      </c>
      <c r="B91" s="31">
        <f t="shared" si="16"/>
        <v>821.99</v>
      </c>
      <c r="C91" s="129">
        <f t="shared" si="17"/>
        <v>103.2994652742433</v>
      </c>
      <c r="D91" s="30">
        <f t="shared" si="24"/>
        <v>0.29564880235601154</v>
      </c>
      <c r="E91" s="32">
        <f t="shared" si="19"/>
        <v>0.33201498801688584</v>
      </c>
      <c r="F91" s="67">
        <f t="shared" si="25"/>
        <v>0.40097073170731706</v>
      </c>
      <c r="G91" s="103" t="s">
        <v>135</v>
      </c>
      <c r="H91" s="115">
        <v>821.99</v>
      </c>
      <c r="I91" s="115">
        <v>103.2994652742433</v>
      </c>
      <c r="J91" s="116">
        <v>272.91300000000001</v>
      </c>
      <c r="K91" s="62">
        <f t="shared" si="21"/>
        <v>2780.2919999999999</v>
      </c>
      <c r="L91" s="43">
        <v>2780292</v>
      </c>
      <c r="M91" s="49">
        <f t="shared" si="26"/>
        <v>2050</v>
      </c>
      <c r="N91" s="84" t="s">
        <v>257</v>
      </c>
      <c r="O91" s="90">
        <v>2.0499999999999998</v>
      </c>
    </row>
    <row r="92" spans="1:15" s="1" customFormat="1" ht="20.100000000000001" customHeight="1" x14ac:dyDescent="0.25">
      <c r="A92" s="7" t="s">
        <v>83</v>
      </c>
      <c r="B92" s="31">
        <f t="shared" si="16"/>
        <v>210.34200000000001</v>
      </c>
      <c r="C92" s="129">
        <f t="shared" si="17"/>
        <v>105.37648414408096</v>
      </c>
      <c r="D92" s="30">
        <f t="shared" si="24"/>
        <v>0.11191094880258445</v>
      </c>
      <c r="E92" s="32">
        <f t="shared" si="19"/>
        <v>0.6478259215943557</v>
      </c>
      <c r="F92" s="67">
        <f t="shared" si="25"/>
        <v>0.33926129032258068</v>
      </c>
      <c r="G92" s="103" t="s">
        <v>136</v>
      </c>
      <c r="H92" s="115">
        <v>210.34200000000001</v>
      </c>
      <c r="I92" s="115">
        <v>105.37648414408096</v>
      </c>
      <c r="J92" s="116">
        <v>136.26499999999999</v>
      </c>
      <c r="K92" s="62">
        <f t="shared" si="21"/>
        <v>1879.548</v>
      </c>
      <c r="L92" s="43">
        <v>1879548</v>
      </c>
      <c r="M92" s="49">
        <f t="shared" si="26"/>
        <v>620</v>
      </c>
      <c r="N92" s="84" t="s">
        <v>258</v>
      </c>
      <c r="O92" s="90">
        <v>0.62</v>
      </c>
    </row>
    <row r="93" spans="1:15" s="1" customFormat="1" ht="20.100000000000001" customHeight="1" thickBot="1" x14ac:dyDescent="0.3">
      <c r="A93" s="7" t="s">
        <v>84</v>
      </c>
      <c r="B93" s="31">
        <f t="shared" si="16"/>
        <v>168.61799999999999</v>
      </c>
      <c r="C93" s="129">
        <f t="shared" si="17"/>
        <v>235.86235837180024</v>
      </c>
      <c r="D93" s="30">
        <f t="shared" si="24"/>
        <v>0.15783709505908428</v>
      </c>
      <c r="E93" s="32">
        <f t="shared" si="19"/>
        <v>0.40978424604727842</v>
      </c>
      <c r="F93" s="67">
        <f t="shared" si="25"/>
        <v>0.33723599999999998</v>
      </c>
      <c r="G93" s="103" t="s">
        <v>137</v>
      </c>
      <c r="H93" s="115">
        <v>168.61799999999999</v>
      </c>
      <c r="I93" s="115">
        <v>235.86235837180024</v>
      </c>
      <c r="J93" s="116">
        <v>69.096999999999994</v>
      </c>
      <c r="K93" s="63">
        <f t="shared" si="21"/>
        <v>1068.3040000000001</v>
      </c>
      <c r="L93" s="43">
        <v>1068304</v>
      </c>
      <c r="M93" s="52">
        <f t="shared" si="26"/>
        <v>500</v>
      </c>
      <c r="N93" s="87" t="s">
        <v>259</v>
      </c>
      <c r="O93" s="91">
        <v>0.5</v>
      </c>
    </row>
    <row r="94" spans="1:15" s="1" customFormat="1" ht="20.100000000000001" customHeight="1" x14ac:dyDescent="0.25">
      <c r="A94" s="9" t="s">
        <v>20</v>
      </c>
      <c r="B94" s="17">
        <f t="shared" si="16"/>
        <v>1195.415</v>
      </c>
      <c r="C94" s="127">
        <f t="shared" si="17"/>
        <v>150.13400616905625</v>
      </c>
      <c r="D94" s="18">
        <f t="shared" si="24"/>
        <v>0.14774180583356528</v>
      </c>
      <c r="E94" s="19">
        <f t="shared" si="19"/>
        <v>0.52235918070293585</v>
      </c>
      <c r="F94" s="66">
        <f t="shared" si="25"/>
        <v>0.32608156028368795</v>
      </c>
      <c r="G94" s="105" t="s">
        <v>138</v>
      </c>
      <c r="H94" s="114">
        <v>1195.415</v>
      </c>
      <c r="I94" s="114">
        <v>150.13400616905625</v>
      </c>
      <c r="J94" s="113">
        <v>624.43600000000004</v>
      </c>
      <c r="K94" s="64">
        <f t="shared" si="21"/>
        <v>8091.2439999999997</v>
      </c>
      <c r="L94" s="42">
        <v>8091244</v>
      </c>
      <c r="M94" s="48">
        <f>SUM(M95:M105)</f>
        <v>3666</v>
      </c>
      <c r="N94" s="83" t="s">
        <v>20</v>
      </c>
      <c r="O94" s="89">
        <f t="shared" ref="O94" si="29">SUM(O95:O105)</f>
        <v>3.6659999999999995</v>
      </c>
    </row>
    <row r="95" spans="1:15" s="1" customFormat="1" ht="20.100000000000001" customHeight="1" x14ac:dyDescent="0.25">
      <c r="A95" s="7" t="s">
        <v>37</v>
      </c>
      <c r="B95" s="31">
        <f t="shared" si="16"/>
        <v>185.47</v>
      </c>
      <c r="C95" s="129">
        <f t="shared" si="17"/>
        <v>193.25830988850683</v>
      </c>
      <c r="D95" s="30">
        <f t="shared" si="24"/>
        <v>0.18874875461644222</v>
      </c>
      <c r="E95" s="32">
        <f t="shared" si="19"/>
        <v>0.35777214643877714</v>
      </c>
      <c r="F95" s="123">
        <f t="shared" si="25"/>
        <v>0.6182333333333333</v>
      </c>
      <c r="G95" s="103" t="s">
        <v>139</v>
      </c>
      <c r="H95" s="115">
        <v>185.47</v>
      </c>
      <c r="I95" s="115">
        <v>193.25830988850683</v>
      </c>
      <c r="J95" s="116">
        <v>66.355999999999995</v>
      </c>
      <c r="K95" s="62">
        <f>L95/1000</f>
        <v>982.62900000000002</v>
      </c>
      <c r="L95" s="43">
        <v>982629</v>
      </c>
      <c r="M95" s="49">
        <f t="shared" si="26"/>
        <v>300</v>
      </c>
      <c r="N95" s="84" t="s">
        <v>263</v>
      </c>
      <c r="O95" s="90">
        <v>0.3</v>
      </c>
    </row>
    <row r="96" spans="1:15" s="1" customFormat="1" ht="20.100000000000001" customHeight="1" x14ac:dyDescent="0.25">
      <c r="A96" s="7" t="s">
        <v>40</v>
      </c>
      <c r="B96" s="31">
        <f t="shared" si="16"/>
        <v>152.65</v>
      </c>
      <c r="C96" s="129">
        <f t="shared" si="17"/>
        <v>155.98974034069425</v>
      </c>
      <c r="D96" s="30">
        <f t="shared" si="24"/>
        <v>0.15386321142206297</v>
      </c>
      <c r="E96" s="32">
        <f t="shared" si="19"/>
        <v>0.36328856862102848</v>
      </c>
      <c r="F96" s="67">
        <f t="shared" si="25"/>
        <v>0.23484615384615384</v>
      </c>
      <c r="G96" s="104" t="s">
        <v>140</v>
      </c>
      <c r="H96" s="115">
        <v>152.65</v>
      </c>
      <c r="I96" s="115">
        <v>155.98974034069425</v>
      </c>
      <c r="J96" s="116">
        <v>55.456000000000003</v>
      </c>
      <c r="K96" s="62">
        <f t="shared" si="21"/>
        <v>992.11500000000001</v>
      </c>
      <c r="L96" s="43">
        <v>992115</v>
      </c>
      <c r="M96" s="49">
        <f t="shared" si="26"/>
        <v>650</v>
      </c>
      <c r="N96" s="84" t="s">
        <v>260</v>
      </c>
      <c r="O96" s="90">
        <v>0.65</v>
      </c>
    </row>
    <row r="97" spans="1:15" s="1" customFormat="1" ht="20.100000000000001" customHeight="1" x14ac:dyDescent="0.25">
      <c r="A97" s="7" t="s">
        <v>6</v>
      </c>
      <c r="B97" s="31">
        <f t="shared" si="16"/>
        <v>131.19900000000001</v>
      </c>
      <c r="C97" s="129">
        <f t="shared" si="17"/>
        <v>138.39848941960801</v>
      </c>
      <c r="D97" s="30">
        <f t="shared" si="24"/>
        <v>0.12573373187652317</v>
      </c>
      <c r="E97" s="32">
        <f t="shared" si="19"/>
        <v>0.68687261335833349</v>
      </c>
      <c r="F97" s="123">
        <f t="shared" si="25"/>
        <v>0.5704304347826088</v>
      </c>
      <c r="G97" s="103" t="s">
        <v>6</v>
      </c>
      <c r="H97" s="115">
        <v>131.19900000000001</v>
      </c>
      <c r="I97" s="115">
        <v>138.39848941960801</v>
      </c>
      <c r="J97" s="116">
        <v>90.117000000000004</v>
      </c>
      <c r="K97" s="62">
        <f>L97/1000</f>
        <v>1043.4670000000001</v>
      </c>
      <c r="L97" s="43">
        <v>1043467</v>
      </c>
      <c r="M97" s="49">
        <f t="shared" si="26"/>
        <v>230</v>
      </c>
      <c r="N97" s="84" t="s">
        <v>262</v>
      </c>
      <c r="O97" s="90">
        <v>0.23</v>
      </c>
    </row>
    <row r="98" spans="1:15" s="1" customFormat="1" ht="20.100000000000001" customHeight="1" x14ac:dyDescent="0.25">
      <c r="A98" s="7" t="s">
        <v>8</v>
      </c>
      <c r="B98" s="31">
        <f t="shared" si="16"/>
        <v>25.891999999999999</v>
      </c>
      <c r="C98" s="129">
        <f t="shared" si="17"/>
        <v>156.64589509347209</v>
      </c>
      <c r="D98" s="30">
        <f t="shared" si="24"/>
        <v>8.2800347932869417E-2</v>
      </c>
      <c r="E98" s="32">
        <f t="shared" si="19"/>
        <v>0.72879653947165157</v>
      </c>
      <c r="F98" s="123">
        <f t="shared" si="25"/>
        <v>0.51783999999999997</v>
      </c>
      <c r="G98" s="103" t="s">
        <v>8</v>
      </c>
      <c r="H98" s="115">
        <v>25.891999999999999</v>
      </c>
      <c r="I98" s="115">
        <v>156.64589509347209</v>
      </c>
      <c r="J98" s="116">
        <v>18.87</v>
      </c>
      <c r="K98" s="62">
        <f t="shared" si="21"/>
        <v>312.70400000000001</v>
      </c>
      <c r="L98" s="43">
        <v>312704</v>
      </c>
      <c r="M98" s="49">
        <f t="shared" si="26"/>
        <v>50</v>
      </c>
      <c r="N98" s="84" t="s">
        <v>261</v>
      </c>
      <c r="O98" s="90">
        <v>0.05</v>
      </c>
    </row>
    <row r="99" spans="1:15" s="1" customFormat="1" ht="20.100000000000001" customHeight="1" x14ac:dyDescent="0.25">
      <c r="A99" s="7" t="s">
        <v>9</v>
      </c>
      <c r="B99" s="31">
        <f t="shared" si="16"/>
        <v>344.37799999999999</v>
      </c>
      <c r="C99" s="129">
        <f t="shared" si="17"/>
        <v>141.08243853877761</v>
      </c>
      <c r="D99" s="30">
        <f t="shared" si="24"/>
        <v>0.18485022364333867</v>
      </c>
      <c r="E99" s="32">
        <f t="shared" si="19"/>
        <v>0.542592732404509</v>
      </c>
      <c r="F99" s="67">
        <f t="shared" si="25"/>
        <v>0.22958533333333334</v>
      </c>
      <c r="G99" s="103" t="s">
        <v>9</v>
      </c>
      <c r="H99" s="115">
        <v>344.37799999999999</v>
      </c>
      <c r="I99" s="115">
        <v>141.08243853877761</v>
      </c>
      <c r="J99" s="116">
        <v>186.857</v>
      </c>
      <c r="K99" s="62">
        <f t="shared" si="21"/>
        <v>1863.011</v>
      </c>
      <c r="L99" s="43">
        <v>1863011</v>
      </c>
      <c r="M99" s="49">
        <f t="shared" si="26"/>
        <v>1500</v>
      </c>
      <c r="N99" s="84" t="s">
        <v>264</v>
      </c>
      <c r="O99" s="90">
        <v>1.5</v>
      </c>
    </row>
    <row r="100" spans="1:15" s="1" customFormat="1" ht="20.100000000000001" customHeight="1" x14ac:dyDescent="0.25">
      <c r="A100" s="7" t="s">
        <v>10</v>
      </c>
      <c r="B100" s="31">
        <f t="shared" si="16"/>
        <v>139.53100000000001</v>
      </c>
      <c r="C100" s="129">
        <f t="shared" si="17"/>
        <v>187.86993402450517</v>
      </c>
      <c r="D100" s="30">
        <f t="shared" si="24"/>
        <v>0.10741598395045951</v>
      </c>
      <c r="E100" s="32">
        <f t="shared" si="19"/>
        <v>0.57698289269051328</v>
      </c>
      <c r="F100" s="67">
        <f t="shared" si="25"/>
        <v>0.42282121212121215</v>
      </c>
      <c r="G100" s="103" t="s">
        <v>10</v>
      </c>
      <c r="H100" s="115">
        <v>139.53100000000001</v>
      </c>
      <c r="I100" s="115">
        <v>187.86993402450517</v>
      </c>
      <c r="J100" s="116">
        <v>80.507000000000005</v>
      </c>
      <c r="K100" s="62">
        <f t="shared" si="21"/>
        <v>1298.9780000000001</v>
      </c>
      <c r="L100" s="43">
        <v>1298978</v>
      </c>
      <c r="M100" s="49">
        <f t="shared" si="26"/>
        <v>330</v>
      </c>
      <c r="N100" s="84" t="s">
        <v>266</v>
      </c>
      <c r="O100" s="90">
        <v>0.33</v>
      </c>
    </row>
    <row r="101" spans="1:15" s="1" customFormat="1" ht="20.100000000000001" customHeight="1" x14ac:dyDescent="0.25">
      <c r="A101" s="7" t="s">
        <v>85</v>
      </c>
      <c r="B101" s="31">
        <f t="shared" si="16"/>
        <v>130.649</v>
      </c>
      <c r="C101" s="129">
        <f t="shared" si="17"/>
        <v>128.7334463187766</v>
      </c>
      <c r="D101" s="30">
        <f t="shared" si="24"/>
        <v>0.16911944597262224</v>
      </c>
      <c r="E101" s="32">
        <f t="shared" si="19"/>
        <v>0.50526219106154657</v>
      </c>
      <c r="F101" s="123">
        <f t="shared" si="25"/>
        <v>0.66999487179487183</v>
      </c>
      <c r="G101" s="103" t="s">
        <v>141</v>
      </c>
      <c r="H101" s="115">
        <v>130.649</v>
      </c>
      <c r="I101" s="115">
        <v>128.7334463187766</v>
      </c>
      <c r="J101" s="116">
        <v>66.012</v>
      </c>
      <c r="K101" s="62">
        <f t="shared" si="21"/>
        <v>772.52499999999998</v>
      </c>
      <c r="L101" s="43">
        <v>772525</v>
      </c>
      <c r="M101" s="49">
        <f t="shared" si="26"/>
        <v>195</v>
      </c>
      <c r="N101" s="84" t="s">
        <v>267</v>
      </c>
      <c r="O101" s="90">
        <v>0.19500000000000001</v>
      </c>
    </row>
    <row r="102" spans="1:15" s="1" customFormat="1" ht="20.100000000000001" customHeight="1" x14ac:dyDescent="0.25">
      <c r="A102" s="7" t="s">
        <v>86</v>
      </c>
      <c r="B102" s="31">
        <f t="shared" si="16"/>
        <v>1.6819999999999999</v>
      </c>
      <c r="C102" s="128">
        <f t="shared" si="17"/>
        <v>44.112247574088641</v>
      </c>
      <c r="D102" s="30">
        <f t="shared" si="24"/>
        <v>1.220901957653139E-2</v>
      </c>
      <c r="E102" s="32">
        <v>3.0000000000000001E-3</v>
      </c>
      <c r="F102" s="67">
        <f t="shared" si="25"/>
        <v>0.21024999999999999</v>
      </c>
      <c r="G102" s="103" t="s">
        <v>142</v>
      </c>
      <c r="H102" s="115">
        <v>1.6819999999999999</v>
      </c>
      <c r="I102" s="115">
        <v>44.112247574088641</v>
      </c>
      <c r="J102" s="116">
        <v>1.6819999999999999</v>
      </c>
      <c r="K102" s="62">
        <f t="shared" si="21"/>
        <v>137.767</v>
      </c>
      <c r="L102" s="43">
        <v>137767</v>
      </c>
      <c r="M102" s="49">
        <f t="shared" si="26"/>
        <v>8</v>
      </c>
      <c r="N102" s="84" t="s">
        <v>265</v>
      </c>
      <c r="O102" s="90">
        <v>8.0000000000000002E-3</v>
      </c>
    </row>
    <row r="103" spans="1:15" s="1" customFormat="1" ht="20.100000000000001" customHeight="1" x14ac:dyDescent="0.25">
      <c r="A103" s="7" t="s">
        <v>87</v>
      </c>
      <c r="B103" s="31">
        <f t="shared" si="16"/>
        <v>74.59</v>
      </c>
      <c r="C103" s="129">
        <f t="shared" si="17"/>
        <v>127.73353883037932</v>
      </c>
      <c r="D103" s="30">
        <f t="shared" si="24"/>
        <v>0.15405523186768474</v>
      </c>
      <c r="E103" s="32">
        <f>J103/B103</f>
        <v>0.67608258479688965</v>
      </c>
      <c r="F103" s="67">
        <f t="shared" si="25"/>
        <v>0.19628947368421054</v>
      </c>
      <c r="G103" s="103" t="s">
        <v>143</v>
      </c>
      <c r="H103" s="115">
        <v>74.59</v>
      </c>
      <c r="I103" s="115">
        <v>127.73353883037932</v>
      </c>
      <c r="J103" s="116">
        <v>50.429000000000002</v>
      </c>
      <c r="K103" s="62">
        <f t="shared" si="21"/>
        <v>484.17700000000002</v>
      </c>
      <c r="L103" s="43">
        <v>484177</v>
      </c>
      <c r="M103" s="49">
        <f t="shared" si="26"/>
        <v>380</v>
      </c>
      <c r="N103" s="84" t="s">
        <v>268</v>
      </c>
      <c r="O103" s="90">
        <v>0.38</v>
      </c>
    </row>
    <row r="104" spans="1:15" s="1" customFormat="1" ht="20.100000000000001" customHeight="1" x14ac:dyDescent="0.25">
      <c r="A104" s="7" t="s">
        <v>88</v>
      </c>
      <c r="B104" s="31">
        <f t="shared" si="16"/>
        <v>7.92</v>
      </c>
      <c r="C104" s="129">
        <f t="shared" si="17"/>
        <v>109.1510474090408</v>
      </c>
      <c r="D104" s="30">
        <f t="shared" si="24"/>
        <v>5.1485071279521039E-2</v>
      </c>
      <c r="E104" s="122">
        <f>J104/B104</f>
        <v>1</v>
      </c>
      <c r="F104" s="67">
        <f t="shared" si="25"/>
        <v>0.36</v>
      </c>
      <c r="G104" s="103" t="s">
        <v>144</v>
      </c>
      <c r="H104" s="115">
        <v>7.92</v>
      </c>
      <c r="I104" s="115">
        <v>109.1510474090408</v>
      </c>
      <c r="J104" s="116">
        <v>7.92</v>
      </c>
      <c r="K104" s="62">
        <f t="shared" si="21"/>
        <v>153.83099999999999</v>
      </c>
      <c r="L104" s="43">
        <v>153831</v>
      </c>
      <c r="M104" s="49">
        <f t="shared" si="26"/>
        <v>22</v>
      </c>
      <c r="N104" s="84" t="s">
        <v>269</v>
      </c>
      <c r="O104" s="90">
        <v>2.1999999999999999E-2</v>
      </c>
    </row>
    <row r="105" spans="1:15" ht="19.5" thickBot="1" x14ac:dyDescent="0.3">
      <c r="A105" s="10" t="s">
        <v>97</v>
      </c>
      <c r="B105" s="35">
        <f t="shared" si="16"/>
        <v>1.454</v>
      </c>
      <c r="C105" s="130">
        <f t="shared" si="17"/>
        <v>82.754695503699494</v>
      </c>
      <c r="D105" s="33">
        <f t="shared" si="24"/>
        <v>2.9056754596322943E-2</v>
      </c>
      <c r="E105" s="34">
        <f>J105/B105</f>
        <v>0.15818431911966988</v>
      </c>
      <c r="F105" s="124">
        <f t="shared" si="25"/>
        <v>1.454</v>
      </c>
      <c r="G105" s="107" t="s">
        <v>145</v>
      </c>
      <c r="H105" s="117">
        <v>1.454</v>
      </c>
      <c r="I105" s="117">
        <v>82.754695503699494</v>
      </c>
      <c r="J105" s="118">
        <v>0.23</v>
      </c>
      <c r="K105" s="65">
        <f t="shared" si="21"/>
        <v>50.04</v>
      </c>
      <c r="L105" s="44">
        <v>50040</v>
      </c>
      <c r="M105" s="50">
        <f t="shared" si="26"/>
        <v>1</v>
      </c>
      <c r="N105" s="85" t="s">
        <v>270</v>
      </c>
      <c r="O105" s="91">
        <v>1E-3</v>
      </c>
    </row>
    <row r="106" spans="1:15" ht="18" x14ac:dyDescent="0.25">
      <c r="G106" s="108"/>
      <c r="H106" s="110"/>
      <c r="I106" s="110"/>
      <c r="L106" s="1"/>
    </row>
    <row r="107" spans="1:15" ht="18" x14ac:dyDescent="0.25">
      <c r="L107" s="1"/>
    </row>
    <row r="108" spans="1:15" ht="18" x14ac:dyDescent="0.25">
      <c r="L108" s="1"/>
    </row>
    <row r="109" spans="1:15" ht="18" x14ac:dyDescent="0.25">
      <c r="L109" s="1"/>
    </row>
    <row r="110" spans="1:15" ht="18" x14ac:dyDescent="0.25">
      <c r="L110" s="1"/>
    </row>
    <row r="111" spans="1:15" ht="18" x14ac:dyDescent="0.25">
      <c r="L111" s="1"/>
    </row>
    <row r="112" spans="1:15" ht="18" x14ac:dyDescent="0.25">
      <c r="L112" s="1"/>
    </row>
    <row r="113" spans="12:12" ht="18" x14ac:dyDescent="0.25">
      <c r="L113" s="1"/>
    </row>
    <row r="114" spans="12:12" ht="18" x14ac:dyDescent="0.25">
      <c r="L114" s="1"/>
    </row>
    <row r="115" spans="12:12" ht="18" x14ac:dyDescent="0.25">
      <c r="L115" s="1"/>
    </row>
    <row r="116" spans="12:12" ht="18" x14ac:dyDescent="0.25">
      <c r="L116" s="1"/>
    </row>
    <row r="117" spans="12:12" ht="18" x14ac:dyDescent="0.25">
      <c r="L117" s="1"/>
    </row>
    <row r="118" spans="12:12" ht="18" x14ac:dyDescent="0.25">
      <c r="L118" s="15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</cp:lastModifiedBy>
  <cp:lastPrinted>2023-04-15T05:28:43Z</cp:lastPrinted>
  <dcterms:created xsi:type="dcterms:W3CDTF">2013-10-22T08:15:47Z</dcterms:created>
  <dcterms:modified xsi:type="dcterms:W3CDTF">2023-04-15T06:40:01Z</dcterms:modified>
</cp:coreProperties>
</file>