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уликов\Документы\01 РСС-СРО-РСПП-РТН\01 РСС текущие\300 Статистика\200 Ввод - по регионам и месяцам\2023\"/>
    </mc:Choice>
  </mc:AlternateContent>
  <xr:revisionPtr revIDLastSave="0" documentId="13_ncr:1_{F092D3A3-0E07-4AD9-810E-6D221D724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94" i="1" l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<sst xmlns="http://schemas.openxmlformats.org/spreadsheetml/2006/main" count="307" uniqueCount="283">
  <si>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</si>
  <si>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</si>
  <si>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</si>
  <si>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</si>
  <si>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</si>
  <si>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</si>
  <si>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</si>
  <si>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</si>
  <si>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</si>
  <si>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</si>
  <si>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</si>
  <si>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</si>
  <si>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</si>
  <si>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</si>
  <si>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</si>
  <si>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</si>
  <si>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</si>
  <si>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</si>
  <si>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</si>
  <si>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</si>
  <si>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</si>
  <si>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</si>
  <si>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</si>
  <si>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</si>
  <si>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</si>
  <si>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</si>
  <si>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</si>
  <si>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</si>
  <si>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</si>
  <si>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</si>
  <si>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</si>
  <si>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</si>
  <si>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</si>
  <si>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</si>
  <si>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</si>
  <si>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</si>
  <si>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</si>
  <si>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</si>
  <si>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</si>
  <si>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</si>
  <si>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</si>
  <si>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</si>
  <si>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</si>
  <si>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</si>
  <si>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</si>
  <si>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</si>
  <si>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</si>
  <si>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</si>
  <si>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</si>
  <si>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</si>
  <si>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</si>
  <si>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</si>
  <si>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</si>
  <si>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</si>
  <si>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</si>
  <si>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</si>
  <si>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</si>
  <si>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</si>
  <si>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</si>
  <si>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</si>
  <si>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</si>
  <si>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</si>
  <si>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</si>
  <si>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</si>
  <si>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</si>
  <si>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</si>
  <si>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</si>
  <si>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</si>
  <si>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</si>
  <si>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</si>
  <si>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</si>
  <si>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</si>
  <si>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</si>
  <si>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</si>
  <si>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</si>
  <si>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</si>
  <si>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</si>
  <si>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</si>
  <si>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</si>
  <si>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</si>
  <si>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</si>
  <si>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</si>
  <si>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</si>
  <si>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</si>
  <si>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</si>
  <si>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</si>
  <si>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</si>
  <si>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</si>
  <si>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Еврейская автономная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</si>
  <si>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</si>
  <si>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</si>
  <si>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</si>
  <si>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</si>
  <si>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</si>
  <si>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</si>
  <si>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</si>
  <si>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</si>
  <si>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Чукотский автономный окр.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</si>
  <si>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</si>
  <si>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</si>
  <si>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</si>
  <si>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</si>
  <si>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</si>
  <si>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</si>
  <si>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</si>
  <si>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</si>
  <si>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</si>
  <si>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</si>
  <si>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</si>
  <si>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</si>
  <si>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</si>
  <si>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</si>
  <si>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</si>
  <si>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</si>
  <si>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</si>
  <si>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</si>
  <si>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</si>
  <si>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</si>
  <si>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</si>
  <si>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</si>
  <si>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</si>
  <si>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</si>
  <si>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</si>
  <si>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</si>
  <si>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</si>
  <si>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</si>
  <si>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</si>
  <si>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</si>
  <si>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</si>
  <si>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</si>
  <si>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</si>
  <si>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</si>
  <si>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</si>
  <si>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</si>
  <si>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</si>
  <si>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</si>
  <si>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</si>
  <si>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</si>
  <si>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</si>
  <si>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</si>
  <si>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</si>
  <si>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</si>
  <si>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</si>
  <si>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</si>
  <si>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</si>
  <si>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</si>
  <si>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</si>
  <si>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</si>
  <si>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</si>
  <si>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</si>
  <si>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</si>
  <si>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</si>
  <si>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</si>
  <si>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</si>
  <si>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</si>
  <si>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</si>
  <si>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</si>
  <si>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</si>
  <si>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</si>
  <si>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</si>
  <si>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</si>
  <si>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</si>
  <si>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</si>
  <si>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</si>
  <si>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</si>
  <si>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</si>
  <si>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</si>
  <si>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</si>
  <si>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</si>
  <si>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</si>
  <si>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</si>
  <si>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</si>
  <si>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</si>
  <si>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</si>
  <si>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</si>
  <si>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</si>
  <si>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</si>
  <si>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</si>
  <si>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</si>
  <si>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</si>
  <si>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</si>
  <si>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</si>
  <si>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</si>
  <si>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</si>
  <si>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</si>
  <si>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</si>
  <si>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</si>
  <si>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</si>
  <si>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</si>
  <si>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</si>
  <si>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</si>
  <si>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</si>
  <si>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</si>
  <si>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</si>
  <si>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</si>
  <si>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</si>
  <si>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</si>
  <si>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</si>
  <si>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</si>
  <si>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</si>
  <si>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</si>
  <si>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</si>
  <si>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</si>
  <si>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</si>
  <si>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</si>
  <si>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</si>
  <si>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</si>
  <si>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</si>
  <si>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</si>
  <si>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</si>
  <si>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</si>
  <si>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</si>
  <si>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</si>
  <si>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</si>
  <si>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</si>
  <si>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</si>
  <si>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</si>
  <si>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</si>
  <si>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</si>
  <si>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</si>
  <si>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</si>
  <si>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</si>
  <si>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</si>
  <si>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</si>
  <si>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</si>
  <si>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</si>
  <si>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</si>
  <si>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</si>
  <si>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</si>
  <si>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</si>
  <si>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</si>
  <si>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</si>
  <si>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</si>
  <si>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</si>
  <si>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</si>
  <si>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</si>
  <si>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</si>
  <si>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</si>
  <si>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</si>
  <si>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</si>
  <si>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</si>
  <si>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</si>
  <si>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</si>
  <si>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</si>
  <si>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</si>
  <si>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</si>
  <si>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</si>
  <si>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</si>
  <si>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</si>
  <si>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</si>
  <si>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</si>
  <si>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</si>
  <si>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</si>
  <si>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</si>
  <si>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</si>
  <si>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</si>
  <si>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</si>
  <si>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</si>
  <si>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</si>
  <si>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</si>
  <si>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</si>
  <si>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</si>
  <si>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</si>
  <si>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</si>
  <si>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</si>
  <si>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</si>
  <si>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</si>
  <si>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</si>
  <si>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</si>
  <si>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</si>
  <si>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</si>
  <si>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</si>
  <si>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</si>
  <si>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</si>
  <si>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</si>
  <si>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</si>
  <si>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</si>
  <si>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 xml:space="preserve"> % к 2021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</si>
  <si>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</si>
  <si>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</si>
  <si>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</si>
  <si>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</si>
  <si>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Жилищное строительство за январь-апрель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</si>
</sst>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20" fillId="0" borderId="0"/>
    <xf numFmtId="0" fontId="21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 wrapText="1"/>
    </xf>
    <xf numFmtId="166" fontId="15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5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7" fontId="2" fillId="0" borderId="19" xfId="3" applyNumberFormat="1" applyFont="1" applyBorder="1" applyAlignment="1">
      <alignment horizontal="right" vertical="center" wrapText="1"/>
    </xf>
    <xf numFmtId="167" fontId="2" fillId="0" borderId="21" xfId="3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wrapText="1" indent="1"/>
    </xf>
    <xf numFmtId="164" fontId="22" fillId="0" borderId="0" xfId="0" applyNumberFormat="1" applyFont="1" applyAlignment="1">
      <alignment horizontal="right" wrapText="1" indent="2"/>
    </xf>
    <xf numFmtId="166" fontId="22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5" fillId="2" borderId="17" xfId="0" applyNumberFormat="1" applyFont="1" applyFill="1" applyBorder="1" applyAlignment="1">
      <alignment horizontal="right" vertical="center" wrapText="1"/>
    </xf>
    <xf numFmtId="164" fontId="6" fillId="2" borderId="39" xfId="0" applyNumberFormat="1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41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3" fillId="0" borderId="42" xfId="0" applyNumberFormat="1" applyFont="1" applyBorder="1" applyAlignment="1">
      <alignment vertical="center" wrapText="1"/>
    </xf>
    <xf numFmtId="168" fontId="24" fillId="0" borderId="43" xfId="0" applyNumberFormat="1" applyFont="1" applyBorder="1" applyAlignment="1">
      <alignment vertical="center" wrapText="1"/>
    </xf>
    <xf numFmtId="168" fontId="24" fillId="0" borderId="44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3" fillId="0" borderId="45" xfId="0" applyNumberFormat="1" applyFont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0" fontId="19" fillId="2" borderId="47" xfId="0" applyFont="1" applyFill="1" applyBorder="1" applyAlignment="1">
      <alignment vertical="center" wrapText="1"/>
    </xf>
    <xf numFmtId="0" fontId="19" fillId="2" borderId="48" xfId="0" applyFont="1" applyFill="1" applyBorder="1" applyAlignment="1">
      <alignment vertical="center" wrapText="1"/>
    </xf>
    <xf numFmtId="166" fontId="15" fillId="2" borderId="45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6" fontId="2" fillId="2" borderId="44" xfId="0" applyNumberFormat="1" applyFont="1" applyFill="1" applyBorder="1" applyAlignment="1">
      <alignment horizontal="right" vertical="center" wrapText="1"/>
    </xf>
    <xf numFmtId="168" fontId="23" fillId="0" borderId="49" xfId="0" applyNumberFormat="1" applyFont="1" applyBorder="1" applyAlignment="1">
      <alignment vertical="center" wrapText="1"/>
    </xf>
    <xf numFmtId="0" fontId="25" fillId="2" borderId="31" xfId="0" applyFont="1" applyFill="1" applyBorder="1"/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/>
    <xf numFmtId="0" fontId="6" fillId="0" borderId="38" xfId="0" applyFont="1" applyBorder="1"/>
    <xf numFmtId="164" fontId="25" fillId="0" borderId="0" xfId="0" applyNumberFormat="1" applyFont="1" applyAlignment="1">
      <alignment horizontal="right" wrapText="1"/>
    </xf>
    <xf numFmtId="0" fontId="25" fillId="0" borderId="0" xfId="0" applyFont="1"/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166" fontId="2" fillId="0" borderId="5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11" fillId="0" borderId="19" xfId="3" applyNumberFormat="1" applyFont="1" applyBorder="1" applyAlignment="1">
      <alignment horizontal="right" vertical="center" wrapText="1"/>
    </xf>
    <xf numFmtId="167" fontId="11" fillId="0" borderId="21" xfId="3" applyNumberFormat="1" applyFont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6" fontId="22" fillId="0" borderId="9" xfId="0" applyNumberFormat="1" applyFont="1" applyBorder="1" applyAlignment="1">
      <alignment horizontal="right"/>
    </xf>
    <xf numFmtId="166" fontId="22" fillId="0" borderId="37" xfId="0" applyNumberFormat="1" applyFont="1" applyBorder="1" applyAlignment="1">
      <alignment horizontal="right"/>
    </xf>
    <xf numFmtId="166" fontId="6" fillId="0" borderId="37" xfId="0" applyNumberFormat="1" applyFont="1" applyBorder="1" applyAlignment="1">
      <alignment horizontal="right"/>
    </xf>
    <xf numFmtId="166" fontId="6" fillId="0" borderId="50" xfId="0" applyNumberFormat="1" applyFont="1" applyBorder="1" applyAlignment="1">
      <alignment horizontal="right"/>
    </xf>
    <xf numFmtId="166" fontId="2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38" xfId="0" applyNumberFormat="1" applyFont="1" applyBorder="1" applyAlignment="1">
      <alignment horizontal="right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zoomScale="60" zoomScaleNormal="60" zoomScalePageLayoutView="75" workbookViewId="0">
      <selection activeCell="F100" sqref="F100"/>
    </sheetView>
  </sheetViews>
  <sheetFormatPr defaultRowHeight="15.75" x14ac:dyDescent="0.25"/>
  <cols>
    <col min="1" max="1" width="36.28515625" customWidth="1"/>
    <col min="2" max="2" width="12.140625" style="5" customWidth="1"/>
    <col min="3" max="3" width="10.28515625" style="5" customWidth="1"/>
    <col min="4" max="4" width="9.5703125" style="6" customWidth="1"/>
    <col min="5" max="5" width="10.85546875" customWidth="1"/>
    <col min="6" max="6" width="10.5703125" customWidth="1"/>
    <col min="7" max="7" width="48.7109375" style="111" hidden="1" customWidth="1"/>
    <col min="8" max="8" width="13.5703125" style="113" hidden="1" customWidth="1"/>
    <col min="9" max="9" width="10.5703125" style="113" hidden="1" customWidth="1"/>
    <col min="10" max="10" width="12" style="113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0" hidden="1" customWidth="1"/>
  </cols>
  <sheetData>
    <row r="1" spans="1:15" ht="18" customHeight="1" x14ac:dyDescent="0.25">
      <c r="A1" s="125" t="s">
        <v>282</v>
      </c>
      <c r="B1" s="125"/>
      <c r="C1" s="125"/>
      <c r="D1" s="125"/>
      <c r="E1" s="125"/>
      <c r="F1" s="125"/>
      <c r="G1" s="127" t="s">
        <v>185</v>
      </c>
      <c r="H1" s="128"/>
      <c r="I1" s="128"/>
      <c r="J1" s="128"/>
      <c r="K1" s="128"/>
      <c r="L1" s="128"/>
      <c r="M1" s="128"/>
      <c r="N1" s="128"/>
      <c r="O1" s="128"/>
    </row>
    <row r="2" spans="1:15" s="1" customFormat="1" ht="18" customHeight="1" thickBot="1" x14ac:dyDescent="0.3">
      <c r="E2"/>
      <c r="F2"/>
      <c r="G2" s="126" t="s">
        <v>98</v>
      </c>
      <c r="H2" s="126"/>
      <c r="I2" s="126"/>
      <c r="J2" s="126"/>
      <c r="K2" s="124" t="s">
        <v>279</v>
      </c>
      <c r="L2" s="124"/>
      <c r="M2" s="124" t="s">
        <v>280</v>
      </c>
      <c r="N2" s="124"/>
      <c r="O2" s="124"/>
    </row>
    <row r="3" spans="1:15" s="3" customFormat="1" ht="51" customHeight="1" thickBot="1" x14ac:dyDescent="0.3">
      <c r="A3" s="25" t="s">
        <v>95</v>
      </c>
      <c r="B3" s="25" t="s">
        <v>93</v>
      </c>
      <c r="C3" s="26" t="s">
        <v>277</v>
      </c>
      <c r="D3" s="27" t="s">
        <v>22</v>
      </c>
      <c r="E3" s="26" t="s">
        <v>183</v>
      </c>
      <c r="F3" s="26" t="s">
        <v>181</v>
      </c>
      <c r="G3" s="103"/>
      <c r="H3" s="42" t="s">
        <v>93</v>
      </c>
      <c r="I3" s="42" t="s">
        <v>281</v>
      </c>
      <c r="J3" s="80" t="s">
        <v>184</v>
      </c>
      <c r="K3" s="41" t="s">
        <v>186</v>
      </c>
      <c r="L3" s="42" t="s">
        <v>187</v>
      </c>
      <c r="M3" s="40" t="s">
        <v>93</v>
      </c>
      <c r="N3" s="83" t="s">
        <v>278</v>
      </c>
      <c r="O3" s="90" t="s">
        <v>273</v>
      </c>
    </row>
    <row r="4" spans="1:15" s="4" customFormat="1" ht="31.5" customHeight="1" thickBot="1" x14ac:dyDescent="0.3">
      <c r="A4" s="8" t="s">
        <v>94</v>
      </c>
      <c r="B4" s="21">
        <f>H4</f>
        <v>36054.016799999998</v>
      </c>
      <c r="C4" s="22">
        <f>I4</f>
        <v>95.888113033771987</v>
      </c>
      <c r="D4" s="23">
        <f t="shared" ref="D4:D35" si="0">B4/K4</f>
        <v>0.24769591381488792</v>
      </c>
      <c r="E4" s="24">
        <f t="shared" ref="E4:E66" si="1">J4/B4</f>
        <v>0.58783799645869139</v>
      </c>
      <c r="F4" s="94">
        <f>B4/M4</f>
        <v>0.42416989376345599</v>
      </c>
      <c r="G4" s="104" t="s">
        <v>94</v>
      </c>
      <c r="H4" s="129">
        <v>36054.016799999998</v>
      </c>
      <c r="I4" s="129">
        <v>95.888113033771987</v>
      </c>
      <c r="J4" s="133">
        <v>21193.920999999998</v>
      </c>
      <c r="K4" s="55">
        <f>L4/1000</f>
        <v>145557.576</v>
      </c>
      <c r="L4" s="44">
        <v>145557576</v>
      </c>
      <c r="M4" s="81">
        <f>M5+M24+M37+M46+M54+M75+M83+M94</f>
        <v>84999</v>
      </c>
      <c r="N4" s="84" t="s">
        <v>188</v>
      </c>
      <c r="O4" s="102">
        <v>85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10745.294</v>
      </c>
      <c r="C5" s="18">
        <f t="shared" ref="C5:C68" si="3">I5</f>
        <v>86.212008181773101</v>
      </c>
      <c r="D5" s="19">
        <f t="shared" si="0"/>
        <v>0.2747847812522376</v>
      </c>
      <c r="E5" s="20">
        <f t="shared" si="1"/>
        <v>0.56389792591994226</v>
      </c>
      <c r="F5" s="68">
        <f>B5/M5</f>
        <v>0.44117646575792413</v>
      </c>
      <c r="G5" s="104" t="s">
        <v>146</v>
      </c>
      <c r="H5" s="130">
        <v>10745.294</v>
      </c>
      <c r="I5" s="130">
        <v>86.212008181773101</v>
      </c>
      <c r="J5" s="133">
        <v>6059.2489999999998</v>
      </c>
      <c r="K5" s="56">
        <f t="shared" ref="K5:K68" si="4">L5/1000</f>
        <v>39104.400000000001</v>
      </c>
      <c r="L5" s="44">
        <v>39104400</v>
      </c>
      <c r="M5" s="82">
        <f>SUM(M6:M23)</f>
        <v>24356</v>
      </c>
      <c r="N5" s="85" t="s">
        <v>11</v>
      </c>
      <c r="O5" s="91">
        <f t="shared" ref="O5" si="5">SUM(O6:O23)</f>
        <v>24.355999999999998</v>
      </c>
    </row>
    <row r="6" spans="1:15" s="1" customFormat="1" ht="20.100000000000001" customHeight="1" x14ac:dyDescent="0.25">
      <c r="A6" s="7" t="s">
        <v>41</v>
      </c>
      <c r="B6" s="33">
        <f t="shared" si="2"/>
        <v>287.52499999999998</v>
      </c>
      <c r="C6" s="114">
        <f t="shared" si="3"/>
        <v>103.58573631346101</v>
      </c>
      <c r="D6" s="32">
        <f t="shared" si="0"/>
        <v>0.18768967248225588</v>
      </c>
      <c r="E6" s="121">
        <f t="shared" si="1"/>
        <v>0.81677071558994885</v>
      </c>
      <c r="F6" s="69">
        <f>B6/M6</f>
        <v>0.23960416666666665</v>
      </c>
      <c r="G6" s="105" t="s">
        <v>147</v>
      </c>
      <c r="H6" s="131">
        <v>287.52499999999998</v>
      </c>
      <c r="I6" s="131">
        <v>103.58573631346101</v>
      </c>
      <c r="J6" s="134">
        <v>234.84200000000001</v>
      </c>
      <c r="K6" s="57">
        <f t="shared" si="4"/>
        <v>1531.9169999999999</v>
      </c>
      <c r="L6" s="45">
        <v>1531917</v>
      </c>
      <c r="M6" s="29">
        <f>O6*1000</f>
        <v>1200</v>
      </c>
      <c r="N6" s="86" t="s">
        <v>189</v>
      </c>
      <c r="O6" s="92">
        <v>1.2</v>
      </c>
    </row>
    <row r="7" spans="1:15" s="1" customFormat="1" ht="20.100000000000001" customHeight="1" x14ac:dyDescent="0.25">
      <c r="A7" s="7" t="s">
        <v>42</v>
      </c>
      <c r="B7" s="33">
        <f t="shared" si="2"/>
        <v>262.45600000000002</v>
      </c>
      <c r="C7" s="118">
        <f t="shared" si="3"/>
        <v>98.5084262282776</v>
      </c>
      <c r="D7" s="32">
        <f t="shared" si="0"/>
        <v>0.22455724859703058</v>
      </c>
      <c r="E7" s="34">
        <f t="shared" si="1"/>
        <v>0.41582208065351906</v>
      </c>
      <c r="F7" s="69">
        <f t="shared" ref="F7:F68" si="6">B7/M7</f>
        <v>0.58323555555555562</v>
      </c>
      <c r="G7" s="105" t="s">
        <v>148</v>
      </c>
      <c r="H7" s="131">
        <v>262.45600000000002</v>
      </c>
      <c r="I7" s="131">
        <v>98.5084262282776</v>
      </c>
      <c r="J7" s="134">
        <v>109.13500000000001</v>
      </c>
      <c r="K7" s="57">
        <f t="shared" si="4"/>
        <v>1168.771</v>
      </c>
      <c r="L7" s="45">
        <v>1168771</v>
      </c>
      <c r="M7" s="29">
        <f t="shared" ref="M7:M68" si="7">O7*1000</f>
        <v>450</v>
      </c>
      <c r="N7" s="86" t="s">
        <v>190</v>
      </c>
      <c r="O7" s="92">
        <v>0.45</v>
      </c>
    </row>
    <row r="8" spans="1:15" s="1" customFormat="1" ht="20.100000000000001" customHeight="1" x14ac:dyDescent="0.25">
      <c r="A8" s="7" t="s">
        <v>43</v>
      </c>
      <c r="B8" s="33">
        <f t="shared" si="2"/>
        <v>408.55</v>
      </c>
      <c r="C8" s="118">
        <f t="shared" si="3"/>
        <v>87.292345494364611</v>
      </c>
      <c r="D8" s="32">
        <f t="shared" si="0"/>
        <v>0.30865200176178303</v>
      </c>
      <c r="E8" s="34">
        <f t="shared" si="1"/>
        <v>0.77448537510708604</v>
      </c>
      <c r="F8" s="69">
        <f t="shared" si="6"/>
        <v>0.48064705882352943</v>
      </c>
      <c r="G8" s="105" t="s">
        <v>149</v>
      </c>
      <c r="H8" s="131">
        <v>408.55</v>
      </c>
      <c r="I8" s="131">
        <v>87.292345494364611</v>
      </c>
      <c r="J8" s="134">
        <v>316.416</v>
      </c>
      <c r="K8" s="57">
        <f t="shared" si="4"/>
        <v>1323.6590000000001</v>
      </c>
      <c r="L8" s="45">
        <v>1323659</v>
      </c>
      <c r="M8" s="29">
        <f t="shared" si="7"/>
        <v>850</v>
      </c>
      <c r="N8" s="86" t="s">
        <v>191</v>
      </c>
      <c r="O8" s="92">
        <v>0.85</v>
      </c>
    </row>
    <row r="9" spans="1:15" s="1" customFormat="1" ht="20.100000000000001" customHeight="1" x14ac:dyDescent="0.25">
      <c r="A9" s="7" t="s">
        <v>44</v>
      </c>
      <c r="B9" s="33">
        <f t="shared" si="2"/>
        <v>507.12599999999998</v>
      </c>
      <c r="C9" s="118">
        <f t="shared" si="3"/>
        <v>85.003964189872121</v>
      </c>
      <c r="D9" s="32">
        <f t="shared" si="0"/>
        <v>0.22167717659565725</v>
      </c>
      <c r="E9" s="34">
        <f t="shared" si="1"/>
        <v>0.66751458217484416</v>
      </c>
      <c r="F9" s="69">
        <f t="shared" si="6"/>
        <v>0.25356299999999998</v>
      </c>
      <c r="G9" s="105" t="s">
        <v>150</v>
      </c>
      <c r="H9" s="131">
        <v>507.12599999999998</v>
      </c>
      <c r="I9" s="131">
        <v>85.003964189872121</v>
      </c>
      <c r="J9" s="134">
        <v>338.51400000000001</v>
      </c>
      <c r="K9" s="57">
        <f t="shared" si="4"/>
        <v>2287.6779999999999</v>
      </c>
      <c r="L9" s="45">
        <v>2287678</v>
      </c>
      <c r="M9" s="29">
        <f t="shared" si="7"/>
        <v>2000</v>
      </c>
      <c r="N9" s="86" t="s">
        <v>192</v>
      </c>
      <c r="O9" s="92">
        <v>2</v>
      </c>
    </row>
    <row r="10" spans="1:15" s="1" customFormat="1" ht="20.100000000000001" customHeight="1" x14ac:dyDescent="0.25">
      <c r="A10" s="7" t="s">
        <v>45</v>
      </c>
      <c r="B10" s="33">
        <f t="shared" si="2"/>
        <v>208.108</v>
      </c>
      <c r="C10" s="114">
        <f t="shared" si="3"/>
        <v>155.76829514749141</v>
      </c>
      <c r="D10" s="32">
        <f t="shared" si="0"/>
        <v>0.21302504406715814</v>
      </c>
      <c r="E10" s="34">
        <f t="shared" si="1"/>
        <v>0.59127472274011572</v>
      </c>
      <c r="F10" s="69">
        <f t="shared" si="6"/>
        <v>0.59121590909090915</v>
      </c>
      <c r="G10" s="105" t="s">
        <v>151</v>
      </c>
      <c r="H10" s="131">
        <v>208.108</v>
      </c>
      <c r="I10" s="131">
        <v>155.76829514749141</v>
      </c>
      <c r="J10" s="134">
        <v>123.04900000000001</v>
      </c>
      <c r="K10" s="57">
        <f t="shared" si="4"/>
        <v>976.91800000000001</v>
      </c>
      <c r="L10" s="45">
        <v>976918</v>
      </c>
      <c r="M10" s="29">
        <f t="shared" si="7"/>
        <v>352</v>
      </c>
      <c r="N10" s="86" t="s">
        <v>193</v>
      </c>
      <c r="O10" s="92">
        <v>0.35199999999999998</v>
      </c>
    </row>
    <row r="11" spans="1:15" s="1" customFormat="1" ht="20.100000000000001" customHeight="1" x14ac:dyDescent="0.25">
      <c r="A11" s="7" t="s">
        <v>46</v>
      </c>
      <c r="B11" s="33">
        <f t="shared" si="2"/>
        <v>424.45699999999999</v>
      </c>
      <c r="C11" s="114">
        <f t="shared" si="3"/>
        <v>128.76692796815843</v>
      </c>
      <c r="D11" s="117">
        <f t="shared" si="0"/>
        <v>0.41907440829979736</v>
      </c>
      <c r="E11" s="121">
        <f t="shared" si="1"/>
        <v>0.85597834409610407</v>
      </c>
      <c r="F11" s="69">
        <f t="shared" si="6"/>
        <v>0.47161888888888887</v>
      </c>
      <c r="G11" s="105" t="s">
        <v>152</v>
      </c>
      <c r="H11" s="131">
        <v>424.45699999999999</v>
      </c>
      <c r="I11" s="131">
        <v>128.76692796815843</v>
      </c>
      <c r="J11" s="134">
        <v>363.32600000000002</v>
      </c>
      <c r="K11" s="57">
        <f t="shared" si="4"/>
        <v>1012.8440000000001</v>
      </c>
      <c r="L11" s="45">
        <v>1012844</v>
      </c>
      <c r="M11" s="29">
        <f t="shared" si="7"/>
        <v>900</v>
      </c>
      <c r="N11" s="86" t="s">
        <v>194</v>
      </c>
      <c r="O11" s="92">
        <v>0.9</v>
      </c>
    </row>
    <row r="12" spans="1:15" s="1" customFormat="1" ht="20.100000000000001" customHeight="1" x14ac:dyDescent="0.25">
      <c r="A12" s="7" t="s">
        <v>47</v>
      </c>
      <c r="B12" s="33">
        <f t="shared" si="2"/>
        <v>112.496</v>
      </c>
      <c r="C12" s="118">
        <f t="shared" si="3"/>
        <v>79.62571046354428</v>
      </c>
      <c r="D12" s="32">
        <f t="shared" si="0"/>
        <v>0.18121834607008003</v>
      </c>
      <c r="E12" s="34">
        <f t="shared" si="1"/>
        <v>0.7591292134831461</v>
      </c>
      <c r="F12" s="69">
        <f t="shared" si="6"/>
        <v>0.49776991150442473</v>
      </c>
      <c r="G12" s="105" t="s">
        <v>153</v>
      </c>
      <c r="H12" s="131">
        <v>112.496</v>
      </c>
      <c r="I12" s="131">
        <v>79.62571046354428</v>
      </c>
      <c r="J12" s="134">
        <v>85.399000000000001</v>
      </c>
      <c r="K12" s="57">
        <f t="shared" si="4"/>
        <v>620.77599999999995</v>
      </c>
      <c r="L12" s="45">
        <v>620776</v>
      </c>
      <c r="M12" s="29">
        <f t="shared" si="7"/>
        <v>226</v>
      </c>
      <c r="N12" s="86" t="s">
        <v>195</v>
      </c>
      <c r="O12" s="92">
        <v>0.22600000000000001</v>
      </c>
    </row>
    <row r="13" spans="1:15" s="1" customFormat="1" ht="20.100000000000001" customHeight="1" x14ac:dyDescent="0.25">
      <c r="A13" s="7" t="s">
        <v>48</v>
      </c>
      <c r="B13" s="33">
        <f t="shared" si="2"/>
        <v>217.952</v>
      </c>
      <c r="C13" s="114">
        <f t="shared" si="3"/>
        <v>125.57370437588223</v>
      </c>
      <c r="D13" s="32">
        <f t="shared" si="0"/>
        <v>0.20113992085523594</v>
      </c>
      <c r="E13" s="34">
        <f t="shared" si="1"/>
        <v>0.64171010130670969</v>
      </c>
      <c r="F13" s="69">
        <f t="shared" si="6"/>
        <v>0.33531076923076925</v>
      </c>
      <c r="G13" s="105" t="s">
        <v>154</v>
      </c>
      <c r="H13" s="131">
        <v>217.952</v>
      </c>
      <c r="I13" s="131">
        <v>125.57370437588223</v>
      </c>
      <c r="J13" s="134">
        <v>139.86199999999999</v>
      </c>
      <c r="K13" s="57">
        <f t="shared" si="4"/>
        <v>1083.5840000000001</v>
      </c>
      <c r="L13" s="45">
        <v>1083584</v>
      </c>
      <c r="M13" s="29">
        <f t="shared" si="7"/>
        <v>650</v>
      </c>
      <c r="N13" s="86" t="s">
        <v>196</v>
      </c>
      <c r="O13" s="92">
        <v>0.65</v>
      </c>
    </row>
    <row r="14" spans="1:15" s="1" customFormat="1" ht="20.100000000000001" customHeight="1" x14ac:dyDescent="0.25">
      <c r="A14" s="7" t="s">
        <v>49</v>
      </c>
      <c r="B14" s="33">
        <f t="shared" si="2"/>
        <v>268.964</v>
      </c>
      <c r="C14" s="114">
        <f t="shared" si="3"/>
        <v>124.5734294236434</v>
      </c>
      <c r="D14" s="32">
        <f t="shared" si="0"/>
        <v>0.24150923065871704</v>
      </c>
      <c r="E14" s="34">
        <f t="shared" si="1"/>
        <v>0.77889606043931536</v>
      </c>
      <c r="F14" s="69">
        <f t="shared" si="6"/>
        <v>0.18549241379310344</v>
      </c>
      <c r="G14" s="105" t="s">
        <v>155</v>
      </c>
      <c r="H14" s="131">
        <v>268.964</v>
      </c>
      <c r="I14" s="131">
        <v>124.5734294236434</v>
      </c>
      <c r="J14" s="134">
        <v>209.495</v>
      </c>
      <c r="K14" s="57">
        <f t="shared" si="4"/>
        <v>1113.68</v>
      </c>
      <c r="L14" s="45">
        <v>1113680</v>
      </c>
      <c r="M14" s="29">
        <f t="shared" si="7"/>
        <v>1450</v>
      </c>
      <c r="N14" s="86" t="s">
        <v>197</v>
      </c>
      <c r="O14" s="92">
        <v>1.45</v>
      </c>
    </row>
    <row r="15" spans="1:15" s="1" customFormat="1" ht="20.100000000000001" customHeight="1" x14ac:dyDescent="0.25">
      <c r="A15" s="13" t="s">
        <v>50</v>
      </c>
      <c r="B15" s="116">
        <f t="shared" si="2"/>
        <v>3882.13</v>
      </c>
      <c r="C15" s="118">
        <f t="shared" si="3"/>
        <v>63.991508963868426</v>
      </c>
      <c r="D15" s="117">
        <f t="shared" si="0"/>
        <v>0.49970278848502964</v>
      </c>
      <c r="E15" s="34">
        <f t="shared" si="1"/>
        <v>0.70968617743352236</v>
      </c>
      <c r="F15" s="69">
        <f t="shared" si="6"/>
        <v>0.54677887323943664</v>
      </c>
      <c r="G15" s="105" t="s">
        <v>156</v>
      </c>
      <c r="H15" s="131">
        <v>3882.13</v>
      </c>
      <c r="I15" s="131">
        <v>63.991508963868426</v>
      </c>
      <c r="J15" s="134">
        <v>2755.0940000000001</v>
      </c>
      <c r="K15" s="57">
        <f t="shared" si="4"/>
        <v>7768.8779999999997</v>
      </c>
      <c r="L15" s="45">
        <v>7768878</v>
      </c>
      <c r="M15" s="29">
        <f t="shared" si="7"/>
        <v>7100</v>
      </c>
      <c r="N15" s="86" t="s">
        <v>198</v>
      </c>
      <c r="O15" s="92">
        <v>7.1</v>
      </c>
    </row>
    <row r="16" spans="1:15" s="1" customFormat="1" ht="20.100000000000001" customHeight="1" x14ac:dyDescent="0.25">
      <c r="A16" s="7" t="s">
        <v>51</v>
      </c>
      <c r="B16" s="33">
        <f t="shared" si="2"/>
        <v>120.46599999999999</v>
      </c>
      <c r="C16" s="118">
        <f t="shared" si="3"/>
        <v>95.270708444711573</v>
      </c>
      <c r="D16" s="32">
        <f t="shared" si="0"/>
        <v>0.16869767845689781</v>
      </c>
      <c r="E16" s="34">
        <f t="shared" si="1"/>
        <v>0.5078611392426079</v>
      </c>
      <c r="F16" s="69">
        <f t="shared" si="6"/>
        <v>0.39367973856209149</v>
      </c>
      <c r="G16" s="105" t="s">
        <v>157</v>
      </c>
      <c r="H16" s="131">
        <v>120.46599999999999</v>
      </c>
      <c r="I16" s="131">
        <v>95.270708444711573</v>
      </c>
      <c r="J16" s="134">
        <v>61.18</v>
      </c>
      <c r="K16" s="57">
        <f t="shared" si="4"/>
        <v>714.09400000000005</v>
      </c>
      <c r="L16" s="45">
        <v>714094</v>
      </c>
      <c r="M16" s="29">
        <f t="shared" si="7"/>
        <v>306</v>
      </c>
      <c r="N16" s="86" t="s">
        <v>199</v>
      </c>
      <c r="O16" s="92">
        <v>0.30599999999999999</v>
      </c>
    </row>
    <row r="17" spans="1:15" s="1" customFormat="1" ht="20.100000000000001" customHeight="1" x14ac:dyDescent="0.25">
      <c r="A17" s="7" t="s">
        <v>52</v>
      </c>
      <c r="B17" s="33">
        <f t="shared" si="2"/>
        <v>291.73099999999999</v>
      </c>
      <c r="C17" s="118">
        <f t="shared" si="3"/>
        <v>97.779826046153076</v>
      </c>
      <c r="D17" s="32">
        <f t="shared" si="0"/>
        <v>0.26883883548111231</v>
      </c>
      <c r="E17" s="34">
        <f t="shared" si="1"/>
        <v>0.50504745810352691</v>
      </c>
      <c r="F17" s="69">
        <f t="shared" si="6"/>
        <v>0.32414555555555558</v>
      </c>
      <c r="G17" s="105" t="s">
        <v>158</v>
      </c>
      <c r="H17" s="131">
        <v>291.73099999999999</v>
      </c>
      <c r="I17" s="131">
        <v>97.779826046153076</v>
      </c>
      <c r="J17" s="134">
        <v>147.33799999999999</v>
      </c>
      <c r="K17" s="57">
        <f t="shared" si="4"/>
        <v>1085.152</v>
      </c>
      <c r="L17" s="45">
        <v>1085152</v>
      </c>
      <c r="M17" s="29">
        <f t="shared" si="7"/>
        <v>900</v>
      </c>
      <c r="N17" s="86" t="s">
        <v>200</v>
      </c>
      <c r="O17" s="92">
        <v>0.9</v>
      </c>
    </row>
    <row r="18" spans="1:15" s="1" customFormat="1" ht="20.100000000000001" customHeight="1" x14ac:dyDescent="0.25">
      <c r="A18" s="7" t="s">
        <v>53</v>
      </c>
      <c r="B18" s="33">
        <f t="shared" si="2"/>
        <v>173.255</v>
      </c>
      <c r="C18" s="118">
        <f t="shared" si="3"/>
        <v>81.849146809274558</v>
      </c>
      <c r="D18" s="32">
        <f t="shared" si="0"/>
        <v>0.19042024232406007</v>
      </c>
      <c r="E18" s="34">
        <f t="shared" si="1"/>
        <v>0.6468384750800843</v>
      </c>
      <c r="F18" s="69">
        <f t="shared" si="6"/>
        <v>0.43313750000000001</v>
      </c>
      <c r="G18" s="105" t="s">
        <v>159</v>
      </c>
      <c r="H18" s="131">
        <v>173.255</v>
      </c>
      <c r="I18" s="131">
        <v>81.849146809274558</v>
      </c>
      <c r="J18" s="134">
        <v>112.068</v>
      </c>
      <c r="K18" s="57">
        <f t="shared" si="4"/>
        <v>909.85599999999999</v>
      </c>
      <c r="L18" s="45">
        <v>909856</v>
      </c>
      <c r="M18" s="29">
        <f t="shared" si="7"/>
        <v>400</v>
      </c>
      <c r="N18" s="86" t="s">
        <v>201</v>
      </c>
      <c r="O18" s="92">
        <v>0.4</v>
      </c>
    </row>
    <row r="19" spans="1:15" s="1" customFormat="1" ht="20.100000000000001" customHeight="1" x14ac:dyDescent="0.25">
      <c r="A19" s="7" t="s">
        <v>54</v>
      </c>
      <c r="B19" s="33">
        <f t="shared" si="2"/>
        <v>118.42</v>
      </c>
      <c r="C19" s="114">
        <f t="shared" si="3"/>
        <v>108.99518624536343</v>
      </c>
      <c r="D19" s="32">
        <f t="shared" si="0"/>
        <v>0.12071552645099207</v>
      </c>
      <c r="E19" s="121">
        <f t="shared" si="1"/>
        <v>0.93869278838034109</v>
      </c>
      <c r="F19" s="69">
        <f t="shared" si="6"/>
        <v>0.15789333333333333</v>
      </c>
      <c r="G19" s="105" t="s">
        <v>160</v>
      </c>
      <c r="H19" s="131">
        <v>118.42</v>
      </c>
      <c r="I19" s="131">
        <v>108.99518624536343</v>
      </c>
      <c r="J19" s="134">
        <v>111.16</v>
      </c>
      <c r="K19" s="57">
        <f t="shared" si="4"/>
        <v>980.98400000000004</v>
      </c>
      <c r="L19" s="45">
        <v>980984</v>
      </c>
      <c r="M19" s="29">
        <f t="shared" si="7"/>
        <v>750</v>
      </c>
      <c r="N19" s="86" t="s">
        <v>202</v>
      </c>
      <c r="O19" s="92">
        <v>0.75</v>
      </c>
    </row>
    <row r="20" spans="1:15" s="1" customFormat="1" ht="20.100000000000001" customHeight="1" x14ac:dyDescent="0.25">
      <c r="A20" s="7" t="s">
        <v>55</v>
      </c>
      <c r="B20" s="33">
        <f t="shared" si="2"/>
        <v>245.66</v>
      </c>
      <c r="C20" s="118">
        <f t="shared" si="3"/>
        <v>88.162989919000296</v>
      </c>
      <c r="D20" s="32">
        <f t="shared" si="0"/>
        <v>0.19969273039124036</v>
      </c>
      <c r="E20" s="34">
        <f t="shared" si="1"/>
        <v>0.75085076935602058</v>
      </c>
      <c r="F20" s="69">
        <f t="shared" si="6"/>
        <v>0.56603686635944694</v>
      </c>
      <c r="G20" s="105" t="s">
        <v>161</v>
      </c>
      <c r="H20" s="131">
        <v>245.66</v>
      </c>
      <c r="I20" s="131">
        <v>88.162989919000296</v>
      </c>
      <c r="J20" s="134">
        <v>184.45400000000001</v>
      </c>
      <c r="K20" s="57">
        <f t="shared" si="4"/>
        <v>1230.19</v>
      </c>
      <c r="L20" s="45">
        <v>1230190</v>
      </c>
      <c r="M20" s="29">
        <f t="shared" si="7"/>
        <v>434</v>
      </c>
      <c r="N20" s="86" t="s">
        <v>203</v>
      </c>
      <c r="O20" s="92">
        <v>0.434</v>
      </c>
    </row>
    <row r="21" spans="1:15" s="1" customFormat="1" ht="20.100000000000001" customHeight="1" x14ac:dyDescent="0.25">
      <c r="A21" s="7" t="s">
        <v>56</v>
      </c>
      <c r="B21" s="33">
        <f t="shared" si="2"/>
        <v>385.3</v>
      </c>
      <c r="C21" s="114">
        <f t="shared" si="3"/>
        <v>117.01252122047734</v>
      </c>
      <c r="D21" s="32">
        <f t="shared" si="0"/>
        <v>0.26895718882846914</v>
      </c>
      <c r="E21" s="34">
        <f t="shared" si="1"/>
        <v>0.55893329872826369</v>
      </c>
      <c r="F21" s="69">
        <f t="shared" si="6"/>
        <v>0.55279770444763277</v>
      </c>
      <c r="G21" s="105" t="s">
        <v>162</v>
      </c>
      <c r="H21" s="131">
        <v>385.3</v>
      </c>
      <c r="I21" s="131">
        <v>117.01252122047734</v>
      </c>
      <c r="J21" s="134">
        <v>215.357</v>
      </c>
      <c r="K21" s="57">
        <f t="shared" si="4"/>
        <v>1432.57</v>
      </c>
      <c r="L21" s="45">
        <v>1432570</v>
      </c>
      <c r="M21" s="29">
        <f t="shared" si="7"/>
        <v>697</v>
      </c>
      <c r="N21" s="86" t="s">
        <v>204</v>
      </c>
      <c r="O21" s="92">
        <v>0.69699999999999995</v>
      </c>
    </row>
    <row r="22" spans="1:15" s="1" customFormat="1" ht="20.100000000000001" customHeight="1" x14ac:dyDescent="0.25">
      <c r="A22" s="7" t="s">
        <v>57</v>
      </c>
      <c r="B22" s="33">
        <f t="shared" si="2"/>
        <v>366.84100000000001</v>
      </c>
      <c r="C22" s="114">
        <f t="shared" si="3"/>
        <v>109.59670649111644</v>
      </c>
      <c r="D22" s="32">
        <f t="shared" si="0"/>
        <v>0.2988806265037075</v>
      </c>
      <c r="E22" s="34">
        <f t="shared" si="1"/>
        <v>0.5689413124487176</v>
      </c>
      <c r="F22" s="69">
        <f t="shared" si="6"/>
        <v>0.42805250875145856</v>
      </c>
      <c r="G22" s="105" t="s">
        <v>163</v>
      </c>
      <c r="H22" s="131">
        <v>366.84100000000001</v>
      </c>
      <c r="I22" s="131">
        <v>109.59670649111644</v>
      </c>
      <c r="J22" s="134">
        <v>208.71100000000001</v>
      </c>
      <c r="K22" s="57">
        <f t="shared" si="4"/>
        <v>1227.383</v>
      </c>
      <c r="L22" s="45">
        <v>1227383</v>
      </c>
      <c r="M22" s="29">
        <f t="shared" si="7"/>
        <v>857</v>
      </c>
      <c r="N22" s="86" t="s">
        <v>205</v>
      </c>
      <c r="O22" s="92">
        <v>0.85699999999999998</v>
      </c>
    </row>
    <row r="23" spans="1:15" s="1" customFormat="1" ht="20.100000000000001" customHeight="1" thickBot="1" x14ac:dyDescent="0.3">
      <c r="A23" s="14" t="s">
        <v>0</v>
      </c>
      <c r="B23" s="116">
        <f t="shared" si="2"/>
        <v>2463.857</v>
      </c>
      <c r="C23" s="114">
        <f t="shared" si="3"/>
        <v>116.94800210936317</v>
      </c>
      <c r="D23" s="35">
        <f t="shared" si="0"/>
        <v>0.19499534089205731</v>
      </c>
      <c r="E23" s="36">
        <f t="shared" si="1"/>
        <v>0.1395572064450169</v>
      </c>
      <c r="F23" s="69">
        <f t="shared" si="6"/>
        <v>0.50969321472900286</v>
      </c>
      <c r="G23" s="105" t="s">
        <v>0</v>
      </c>
      <c r="H23" s="131">
        <v>2463.857</v>
      </c>
      <c r="I23" s="131">
        <v>116.94800210936317</v>
      </c>
      <c r="J23" s="134">
        <v>343.84899999999999</v>
      </c>
      <c r="K23" s="58">
        <f t="shared" si="4"/>
        <v>12635.466</v>
      </c>
      <c r="L23" s="45">
        <v>12635466</v>
      </c>
      <c r="M23" s="43">
        <f t="shared" si="7"/>
        <v>4834</v>
      </c>
      <c r="N23" s="87" t="s">
        <v>206</v>
      </c>
      <c r="O23" s="93">
        <v>4.8339999999999996</v>
      </c>
    </row>
    <row r="24" spans="1:15" s="1" customFormat="1" ht="20.100000000000001" customHeight="1" x14ac:dyDescent="0.25">
      <c r="A24" s="9" t="s">
        <v>12</v>
      </c>
      <c r="B24" s="17">
        <f t="shared" si="2"/>
        <v>3674.9690000000001</v>
      </c>
      <c r="C24" s="18">
        <f t="shared" si="3"/>
        <v>83.514563358318227</v>
      </c>
      <c r="D24" s="19">
        <f t="shared" si="0"/>
        <v>0.26436592754125604</v>
      </c>
      <c r="E24" s="20">
        <f t="shared" si="1"/>
        <v>0.50977817772068279</v>
      </c>
      <c r="F24" s="68">
        <f t="shared" si="6"/>
        <v>0.41525073446327682</v>
      </c>
      <c r="G24" s="104" t="s">
        <v>164</v>
      </c>
      <c r="H24" s="130">
        <v>3674.9690000000001</v>
      </c>
      <c r="I24" s="130">
        <v>83.514563358318227</v>
      </c>
      <c r="J24" s="133">
        <v>1873.4190000000001</v>
      </c>
      <c r="K24" s="59">
        <f t="shared" si="4"/>
        <v>13901.069</v>
      </c>
      <c r="L24" s="44">
        <v>13901069</v>
      </c>
      <c r="M24" s="82">
        <f t="shared" ref="M24" si="8">M25+M26+M27+M30+M31+M32+M33+M34+M35+M36</f>
        <v>8850</v>
      </c>
      <c r="N24" s="88" t="s">
        <v>12</v>
      </c>
      <c r="O24" s="91">
        <f t="shared" ref="O24" si="9">O25+O26+O27+O30+O31+O32+O33+O34+O35+O36</f>
        <v>8.85</v>
      </c>
    </row>
    <row r="25" spans="1:15" s="1" customFormat="1" ht="20.100000000000001" customHeight="1" x14ac:dyDescent="0.25">
      <c r="A25" s="7" t="s">
        <v>23</v>
      </c>
      <c r="B25" s="33">
        <f t="shared" si="2"/>
        <v>116.883</v>
      </c>
      <c r="C25" s="118">
        <f t="shared" si="3"/>
        <v>90.097124797656676</v>
      </c>
      <c r="D25" s="32">
        <f t="shared" si="0"/>
        <v>0.1938142859748585</v>
      </c>
      <c r="E25" s="34">
        <f t="shared" si="1"/>
        <v>0.67197967197967201</v>
      </c>
      <c r="F25" s="69">
        <f t="shared" si="6"/>
        <v>0.39222483221476506</v>
      </c>
      <c r="G25" s="105" t="s">
        <v>165</v>
      </c>
      <c r="H25" s="131">
        <v>116.883</v>
      </c>
      <c r="I25" s="131">
        <v>90.097124797656676</v>
      </c>
      <c r="J25" s="134">
        <v>78.543000000000006</v>
      </c>
      <c r="K25" s="57">
        <f t="shared" si="4"/>
        <v>603.06700000000001</v>
      </c>
      <c r="L25" s="45">
        <v>603067</v>
      </c>
      <c r="M25" s="29">
        <f t="shared" si="7"/>
        <v>298</v>
      </c>
      <c r="N25" s="86" t="s">
        <v>207</v>
      </c>
      <c r="O25" s="92">
        <v>0.29799999999999999</v>
      </c>
    </row>
    <row r="26" spans="1:15" s="1" customFormat="1" ht="20.100000000000001" customHeight="1" x14ac:dyDescent="0.25">
      <c r="A26" s="7" t="s">
        <v>96</v>
      </c>
      <c r="B26" s="33">
        <f t="shared" si="2"/>
        <v>80.608000000000004</v>
      </c>
      <c r="C26" s="118">
        <f t="shared" si="3"/>
        <v>97.497490233075709</v>
      </c>
      <c r="D26" s="32">
        <f t="shared" si="0"/>
        <v>0.10032396695860617</v>
      </c>
      <c r="E26" s="34">
        <f t="shared" si="1"/>
        <v>0.68073888447796738</v>
      </c>
      <c r="F26" s="69">
        <f t="shared" si="6"/>
        <v>0.34011814345991565</v>
      </c>
      <c r="G26" s="105" t="s">
        <v>166</v>
      </c>
      <c r="H26" s="131">
        <v>80.608000000000004</v>
      </c>
      <c r="I26" s="131">
        <v>97.497490233075709</v>
      </c>
      <c r="J26" s="134">
        <v>54.872999999999998</v>
      </c>
      <c r="K26" s="57">
        <f t="shared" si="4"/>
        <v>803.47699999999998</v>
      </c>
      <c r="L26" s="45">
        <v>803477</v>
      </c>
      <c r="M26" s="29">
        <f t="shared" si="7"/>
        <v>237</v>
      </c>
      <c r="N26" s="86" t="s">
        <v>208</v>
      </c>
      <c r="O26" s="92">
        <v>0.23699999999999999</v>
      </c>
    </row>
    <row r="27" spans="1:15" s="1" customFormat="1" ht="20.100000000000001" customHeight="1" x14ac:dyDescent="0.25">
      <c r="A27" s="7" t="s">
        <v>58</v>
      </c>
      <c r="B27" s="33">
        <f t="shared" si="2"/>
        <v>166.786</v>
      </c>
      <c r="C27" s="114">
        <f t="shared" si="3"/>
        <v>102.88509583058313</v>
      </c>
      <c r="D27" s="32">
        <f t="shared" si="0"/>
        <v>0.14967486956193993</v>
      </c>
      <c r="E27" s="34">
        <f t="shared" si="1"/>
        <v>0.45533797800774645</v>
      </c>
      <c r="F27" s="69">
        <f>B27/M29</f>
        <v>0.45445776566757495</v>
      </c>
      <c r="G27" s="105" t="s">
        <v>167</v>
      </c>
      <c r="H27" s="131">
        <v>166.786</v>
      </c>
      <c r="I27" s="131">
        <v>102.88509583058313</v>
      </c>
      <c r="J27" s="134">
        <v>75.944000000000003</v>
      </c>
      <c r="K27" s="57">
        <f t="shared" si="4"/>
        <v>1114.3219999999999</v>
      </c>
      <c r="L27" s="45">
        <v>1114322</v>
      </c>
      <c r="M27" s="29">
        <f t="shared" si="7"/>
        <v>387</v>
      </c>
      <c r="N27" s="86" t="s">
        <v>209</v>
      </c>
      <c r="O27" s="92">
        <f t="shared" ref="O27" si="10">O28+O29</f>
        <v>0.38700000000000001</v>
      </c>
    </row>
    <row r="28" spans="1:15" s="1" customFormat="1" ht="20.100000000000001" customHeight="1" x14ac:dyDescent="0.25">
      <c r="A28" s="7" t="s">
        <v>13</v>
      </c>
      <c r="B28" s="33">
        <f t="shared" si="2"/>
        <v>7.2350000000000003</v>
      </c>
      <c r="C28" s="118">
        <f t="shared" si="3"/>
        <v>44.503906009718889</v>
      </c>
      <c r="D28" s="32">
        <f t="shared" si="0"/>
        <v>0.16243825774584644</v>
      </c>
      <c r="E28" s="121">
        <f t="shared" si="1"/>
        <v>1</v>
      </c>
      <c r="F28" s="69">
        <f t="shared" si="6"/>
        <v>0.36175000000000002</v>
      </c>
      <c r="G28" s="105" t="s">
        <v>168</v>
      </c>
      <c r="H28" s="131">
        <v>7.2350000000000003</v>
      </c>
      <c r="I28" s="131">
        <v>44.503906009718889</v>
      </c>
      <c r="J28" s="134">
        <v>7.2350000000000003</v>
      </c>
      <c r="K28" s="57">
        <f t="shared" si="4"/>
        <v>44.54</v>
      </c>
      <c r="L28" s="45">
        <v>44540</v>
      </c>
      <c r="M28" s="29">
        <f t="shared" si="7"/>
        <v>20</v>
      </c>
      <c r="N28" s="86" t="s">
        <v>214</v>
      </c>
      <c r="O28" s="92">
        <v>0.02</v>
      </c>
    </row>
    <row r="29" spans="1:15" s="1" customFormat="1" ht="20.100000000000001" customHeight="1" x14ac:dyDescent="0.25">
      <c r="A29" s="7" t="s">
        <v>89</v>
      </c>
      <c r="B29" s="33">
        <f t="shared" si="2"/>
        <v>159.55099999999999</v>
      </c>
      <c r="C29" s="114">
        <f t="shared" si="3"/>
        <v>109.39239777308505</v>
      </c>
      <c r="D29" s="32">
        <f t="shared" si="0"/>
        <v>0.14914347035190348</v>
      </c>
      <c r="E29" s="34">
        <f t="shared" si="1"/>
        <v>0.43063973275002981</v>
      </c>
      <c r="F29" s="69">
        <f t="shared" si="6"/>
        <v>0.43474386920980923</v>
      </c>
      <c r="G29" s="105" t="s">
        <v>169</v>
      </c>
      <c r="H29" s="131">
        <v>159.55099999999999</v>
      </c>
      <c r="I29" s="131">
        <v>109.39239777308505</v>
      </c>
      <c r="J29" s="134">
        <v>68.709000000000003</v>
      </c>
      <c r="K29" s="57">
        <f t="shared" si="4"/>
        <v>1069.7819999999999</v>
      </c>
      <c r="L29" s="45">
        <v>1069782</v>
      </c>
      <c r="M29" s="29">
        <f t="shared" si="7"/>
        <v>367</v>
      </c>
      <c r="N29" s="86" t="s">
        <v>271</v>
      </c>
      <c r="O29" s="92">
        <v>0.36699999999999999</v>
      </c>
    </row>
    <row r="30" spans="1:15" s="1" customFormat="1" ht="20.100000000000001" customHeight="1" x14ac:dyDescent="0.25">
      <c r="A30" s="7" t="s">
        <v>59</v>
      </c>
      <c r="B30" s="33">
        <f t="shared" si="2"/>
        <v>232.24</v>
      </c>
      <c r="C30" s="118">
        <f t="shared" si="3"/>
        <v>99.246590855672792</v>
      </c>
      <c r="D30" s="32">
        <f t="shared" si="0"/>
        <v>0.20380886687921623</v>
      </c>
      <c r="E30" s="34">
        <f t="shared" si="1"/>
        <v>0.6799776093696176</v>
      </c>
      <c r="F30" s="69">
        <f t="shared" si="6"/>
        <v>0.54009302325581399</v>
      </c>
      <c r="G30" s="105" t="s">
        <v>170</v>
      </c>
      <c r="H30" s="131">
        <v>232.24</v>
      </c>
      <c r="I30" s="131">
        <v>99.246590855672792</v>
      </c>
      <c r="J30" s="134">
        <v>157.91800000000001</v>
      </c>
      <c r="K30" s="57">
        <f t="shared" si="4"/>
        <v>1139.499</v>
      </c>
      <c r="L30" s="45">
        <v>1139499</v>
      </c>
      <c r="M30" s="29">
        <f t="shared" si="7"/>
        <v>430</v>
      </c>
      <c r="N30" s="86" t="s">
        <v>210</v>
      </c>
      <c r="O30" s="92">
        <v>0.43</v>
      </c>
    </row>
    <row r="31" spans="1:15" s="1" customFormat="1" ht="20.100000000000001" customHeight="1" x14ac:dyDescent="0.25">
      <c r="A31" s="7" t="s">
        <v>60</v>
      </c>
      <c r="B31" s="33">
        <f t="shared" si="2"/>
        <v>313.38499999999999</v>
      </c>
      <c r="C31" s="118">
        <f t="shared" si="3"/>
        <v>75.679676595169212</v>
      </c>
      <c r="D31" s="32">
        <f t="shared" si="0"/>
        <v>0.30494473950011575</v>
      </c>
      <c r="E31" s="34">
        <f t="shared" si="1"/>
        <v>0.68837053464588283</v>
      </c>
      <c r="F31" s="69">
        <f t="shared" si="6"/>
        <v>0.27250869565217389</v>
      </c>
      <c r="G31" s="105" t="s">
        <v>171</v>
      </c>
      <c r="H31" s="131">
        <v>313.38499999999999</v>
      </c>
      <c r="I31" s="131">
        <v>75.679676595169212</v>
      </c>
      <c r="J31" s="134">
        <v>215.72499999999999</v>
      </c>
      <c r="K31" s="57">
        <f t="shared" si="4"/>
        <v>1027.6780000000001</v>
      </c>
      <c r="L31" s="45">
        <v>1027678</v>
      </c>
      <c r="M31" s="29">
        <f t="shared" si="7"/>
        <v>1150</v>
      </c>
      <c r="N31" s="86" t="s">
        <v>211</v>
      </c>
      <c r="O31" s="92">
        <v>1.1499999999999999</v>
      </c>
    </row>
    <row r="32" spans="1:15" s="1" customFormat="1" ht="20.100000000000001" customHeight="1" x14ac:dyDescent="0.25">
      <c r="A32" s="13" t="s">
        <v>61</v>
      </c>
      <c r="B32" s="116">
        <f t="shared" si="2"/>
        <v>1293.8409999999999</v>
      </c>
      <c r="C32" s="118">
        <f t="shared" si="3"/>
        <v>82.590797207653935</v>
      </c>
      <c r="D32" s="117">
        <f t="shared" si="0"/>
        <v>0.67684163830452826</v>
      </c>
      <c r="E32" s="34">
        <f t="shared" si="1"/>
        <v>0.77569732293226146</v>
      </c>
      <c r="F32" s="69">
        <f t="shared" si="6"/>
        <v>0.43859016949152541</v>
      </c>
      <c r="G32" s="105" t="s">
        <v>172</v>
      </c>
      <c r="H32" s="131">
        <v>1293.8409999999999</v>
      </c>
      <c r="I32" s="131">
        <v>82.590797207653935</v>
      </c>
      <c r="J32" s="134">
        <v>1003.629</v>
      </c>
      <c r="K32" s="57">
        <f t="shared" si="4"/>
        <v>1911.586</v>
      </c>
      <c r="L32" s="45">
        <v>1911586</v>
      </c>
      <c r="M32" s="29">
        <f t="shared" si="7"/>
        <v>2950</v>
      </c>
      <c r="N32" s="86" t="s">
        <v>212</v>
      </c>
      <c r="O32" s="92">
        <v>2.95</v>
      </c>
    </row>
    <row r="33" spans="1:15" s="1" customFormat="1" ht="20.100000000000001" customHeight="1" x14ac:dyDescent="0.25">
      <c r="A33" s="7" t="s">
        <v>62</v>
      </c>
      <c r="B33" s="33">
        <f t="shared" si="2"/>
        <v>23.716999999999999</v>
      </c>
      <c r="C33" s="118">
        <f t="shared" si="3"/>
        <v>18.740172412430763</v>
      </c>
      <c r="D33" s="32">
        <f t="shared" si="0"/>
        <v>3.2737848746362763E-2</v>
      </c>
      <c r="E33" s="121">
        <f t="shared" si="1"/>
        <v>1</v>
      </c>
      <c r="F33" s="69">
        <f t="shared" si="6"/>
        <v>0.51558695652173914</v>
      </c>
      <c r="G33" s="105" t="s">
        <v>173</v>
      </c>
      <c r="H33" s="131">
        <v>23.716999999999999</v>
      </c>
      <c r="I33" s="131">
        <v>18.740172412430763</v>
      </c>
      <c r="J33" s="134">
        <v>23.716999999999999</v>
      </c>
      <c r="K33" s="57">
        <f t="shared" si="4"/>
        <v>724.452</v>
      </c>
      <c r="L33" s="45">
        <v>724452</v>
      </c>
      <c r="M33" s="29">
        <f t="shared" si="7"/>
        <v>46</v>
      </c>
      <c r="N33" s="86" t="s">
        <v>213</v>
      </c>
      <c r="O33" s="92">
        <v>4.5999999999999999E-2</v>
      </c>
    </row>
    <row r="34" spans="1:15" s="1" customFormat="1" ht="20.100000000000001" customHeight="1" x14ac:dyDescent="0.25">
      <c r="A34" s="7" t="s">
        <v>63</v>
      </c>
      <c r="B34" s="33">
        <f t="shared" si="2"/>
        <v>146.59800000000001</v>
      </c>
      <c r="C34" s="114">
        <f t="shared" si="3"/>
        <v>113.82274156605459</v>
      </c>
      <c r="D34" s="32">
        <f t="shared" si="0"/>
        <v>0.25011217667100588</v>
      </c>
      <c r="E34" s="34">
        <f t="shared" si="1"/>
        <v>0.72803176032415162</v>
      </c>
      <c r="F34" s="69">
        <f t="shared" si="6"/>
        <v>0.49694237288135595</v>
      </c>
      <c r="G34" s="105" t="s">
        <v>174</v>
      </c>
      <c r="H34" s="131">
        <v>146.59800000000001</v>
      </c>
      <c r="I34" s="131">
        <v>113.82274156605459</v>
      </c>
      <c r="J34" s="134">
        <v>106.72799999999999</v>
      </c>
      <c r="K34" s="57">
        <f t="shared" si="4"/>
        <v>586.12900000000002</v>
      </c>
      <c r="L34" s="45">
        <v>586129</v>
      </c>
      <c r="M34" s="29">
        <f t="shared" si="7"/>
        <v>295</v>
      </c>
      <c r="N34" s="86" t="s">
        <v>215</v>
      </c>
      <c r="O34" s="92">
        <v>0.29499999999999998</v>
      </c>
    </row>
    <row r="35" spans="1:15" s="1" customFormat="1" ht="20.100000000000001" customHeight="1" x14ac:dyDescent="0.25">
      <c r="A35" s="7" t="s">
        <v>64</v>
      </c>
      <c r="B35" s="33">
        <f t="shared" si="2"/>
        <v>114.727</v>
      </c>
      <c r="C35" s="118">
        <f t="shared" si="3"/>
        <v>73.723476718631517</v>
      </c>
      <c r="D35" s="32">
        <f t="shared" si="0"/>
        <v>0.18704797866165818</v>
      </c>
      <c r="E35" s="34">
        <f t="shared" si="1"/>
        <v>0.71201199368936685</v>
      </c>
      <c r="F35" s="69">
        <f t="shared" si="6"/>
        <v>0.40114335664335665</v>
      </c>
      <c r="G35" s="105" t="s">
        <v>175</v>
      </c>
      <c r="H35" s="131">
        <v>114.727</v>
      </c>
      <c r="I35" s="131">
        <v>73.723476718631517</v>
      </c>
      <c r="J35" s="134">
        <v>81.686999999999998</v>
      </c>
      <c r="K35" s="57">
        <f t="shared" si="4"/>
        <v>613.35599999999999</v>
      </c>
      <c r="L35" s="45">
        <v>613356</v>
      </c>
      <c r="M35" s="29">
        <f t="shared" si="7"/>
        <v>286</v>
      </c>
      <c r="N35" s="86" t="s">
        <v>216</v>
      </c>
      <c r="O35" s="92">
        <v>0.28599999999999998</v>
      </c>
    </row>
    <row r="36" spans="1:15" s="1" customFormat="1" ht="20.100000000000001" customHeight="1" thickBot="1" x14ac:dyDescent="0.3">
      <c r="A36" s="14" t="s">
        <v>1</v>
      </c>
      <c r="B36" s="120">
        <f t="shared" si="2"/>
        <v>1186.184</v>
      </c>
      <c r="C36" s="119">
        <f t="shared" si="3"/>
        <v>84.712785361387532</v>
      </c>
      <c r="D36" s="35">
        <f t="shared" ref="D36:D68" si="11">B36/K36</f>
        <v>0.22058267563960449</v>
      </c>
      <c r="E36" s="36">
        <f t="shared" si="1"/>
        <v>6.29371159954948E-2</v>
      </c>
      <c r="F36" s="70">
        <f t="shared" si="6"/>
        <v>0.42807073258751355</v>
      </c>
      <c r="G36" s="106" t="s">
        <v>1</v>
      </c>
      <c r="H36" s="131">
        <v>1186.184</v>
      </c>
      <c r="I36" s="131">
        <v>84.712785361387532</v>
      </c>
      <c r="J36" s="134">
        <v>74.655000000000001</v>
      </c>
      <c r="K36" s="60">
        <f t="shared" si="4"/>
        <v>5377.5029999999997</v>
      </c>
      <c r="L36" s="45">
        <v>5377503</v>
      </c>
      <c r="M36" s="49">
        <f t="shared" si="7"/>
        <v>2771</v>
      </c>
      <c r="N36" s="89" t="s">
        <v>217</v>
      </c>
      <c r="O36" s="93">
        <v>2.7709999999999999</v>
      </c>
    </row>
    <row r="37" spans="1:15" s="1" customFormat="1" ht="20.100000000000001" customHeight="1" x14ac:dyDescent="0.25">
      <c r="A37" s="9" t="s">
        <v>14</v>
      </c>
      <c r="B37" s="17">
        <f t="shared" si="2"/>
        <v>4705.4477999999999</v>
      </c>
      <c r="C37" s="18">
        <f t="shared" si="3"/>
        <v>95.097763525586345</v>
      </c>
      <c r="D37" s="19">
        <f t="shared" si="11"/>
        <v>0.28630830565544124</v>
      </c>
      <c r="E37" s="20">
        <f t="shared" si="1"/>
        <v>0.70581337657172616</v>
      </c>
      <c r="F37" s="68">
        <f t="shared" si="6"/>
        <v>0.44353358469224241</v>
      </c>
      <c r="G37" s="107" t="s">
        <v>176</v>
      </c>
      <c r="H37" s="130">
        <v>4705.4477999999999</v>
      </c>
      <c r="I37" s="130">
        <v>95.097763525586345</v>
      </c>
      <c r="J37" s="133">
        <v>3321.1680000000001</v>
      </c>
      <c r="K37" s="56">
        <f t="shared" si="4"/>
        <v>16434.898000000001</v>
      </c>
      <c r="L37" s="44">
        <v>16434898</v>
      </c>
      <c r="M37" s="82">
        <f>SUM(M38:M45)</f>
        <v>10609</v>
      </c>
      <c r="N37" s="85" t="s">
        <v>14</v>
      </c>
      <c r="O37" s="91">
        <f t="shared" ref="O37" si="12">SUM(O38:O45)</f>
        <v>10.609</v>
      </c>
    </row>
    <row r="38" spans="1:15" s="1" customFormat="1" ht="20.100000000000001" customHeight="1" x14ac:dyDescent="0.25">
      <c r="A38" s="7" t="s">
        <v>24</v>
      </c>
      <c r="B38" s="33">
        <f t="shared" si="2"/>
        <v>273.17899999999997</v>
      </c>
      <c r="C38" s="114">
        <f t="shared" si="3"/>
        <v>107.3787277865782</v>
      </c>
      <c r="D38" s="117">
        <f t="shared" si="11"/>
        <v>0.58329205278216678</v>
      </c>
      <c r="E38" s="34">
        <f t="shared" si="1"/>
        <v>0.57634005542153677</v>
      </c>
      <c r="F38" s="122">
        <f t="shared" si="6"/>
        <v>1.3008523809523809</v>
      </c>
      <c r="G38" s="105" t="s">
        <v>177</v>
      </c>
      <c r="H38" s="131">
        <v>273.17899999999997</v>
      </c>
      <c r="I38" s="131">
        <v>107.3787277865782</v>
      </c>
      <c r="J38" s="134">
        <v>157.44399999999999</v>
      </c>
      <c r="K38" s="57">
        <f t="shared" si="4"/>
        <v>468.34</v>
      </c>
      <c r="L38" s="45">
        <v>468340</v>
      </c>
      <c r="M38" s="29">
        <f t="shared" si="7"/>
        <v>210</v>
      </c>
      <c r="N38" s="86" t="s">
        <v>219</v>
      </c>
      <c r="O38" s="92">
        <v>0.21</v>
      </c>
    </row>
    <row r="39" spans="1:15" s="1" customFormat="1" ht="20.100000000000001" customHeight="1" x14ac:dyDescent="0.25">
      <c r="A39" s="7" t="s">
        <v>25</v>
      </c>
      <c r="B39" s="33">
        <f t="shared" si="2"/>
        <v>41.052999999999997</v>
      </c>
      <c r="C39" s="118">
        <f t="shared" si="3"/>
        <v>77.800519263933893</v>
      </c>
      <c r="D39" s="32">
        <f t="shared" si="11"/>
        <v>0.15332242788210163</v>
      </c>
      <c r="E39" s="34">
        <f t="shared" si="1"/>
        <v>0.79882103622146983</v>
      </c>
      <c r="F39" s="69">
        <f t="shared" si="6"/>
        <v>0.37663302752293576</v>
      </c>
      <c r="G39" s="105" t="s">
        <v>178</v>
      </c>
      <c r="H39" s="131">
        <v>41.052999999999997</v>
      </c>
      <c r="I39" s="131">
        <v>77.800519263933893</v>
      </c>
      <c r="J39" s="134">
        <v>32.793999999999997</v>
      </c>
      <c r="K39" s="57">
        <f t="shared" si="4"/>
        <v>267.75599999999997</v>
      </c>
      <c r="L39" s="45">
        <v>267756</v>
      </c>
      <c r="M39" s="29">
        <f t="shared" si="7"/>
        <v>109</v>
      </c>
      <c r="N39" s="86" t="s">
        <v>220</v>
      </c>
      <c r="O39" s="92">
        <v>0.109</v>
      </c>
    </row>
    <row r="40" spans="1:15" s="1" customFormat="1" ht="20.100000000000001" customHeight="1" x14ac:dyDescent="0.25">
      <c r="A40" s="7" t="s">
        <v>91</v>
      </c>
      <c r="B40" s="33">
        <f t="shared" si="2"/>
        <v>453.65499999999997</v>
      </c>
      <c r="C40" s="114">
        <f t="shared" si="3"/>
        <v>190.20137267151057</v>
      </c>
      <c r="D40" s="32">
        <f t="shared" si="11"/>
        <v>0.239219929624292</v>
      </c>
      <c r="E40" s="34">
        <f t="shared" si="1"/>
        <v>0.76455676670597716</v>
      </c>
      <c r="F40" s="69">
        <f t="shared" si="6"/>
        <v>0.52144252873563213</v>
      </c>
      <c r="G40" s="108" t="s">
        <v>91</v>
      </c>
      <c r="H40" s="131">
        <v>453.65499999999997</v>
      </c>
      <c r="I40" s="131">
        <v>190.20137267151057</v>
      </c>
      <c r="J40" s="134">
        <v>346.84500000000003</v>
      </c>
      <c r="K40" s="57">
        <f t="shared" si="4"/>
        <v>1896.393</v>
      </c>
      <c r="L40" s="45">
        <v>1896393</v>
      </c>
      <c r="M40" s="29">
        <f t="shared" si="7"/>
        <v>870</v>
      </c>
      <c r="N40" s="86" t="s">
        <v>223</v>
      </c>
      <c r="O40" s="92">
        <v>0.87</v>
      </c>
    </row>
    <row r="41" spans="1:15" s="1" customFormat="1" ht="20.100000000000001" customHeight="1" x14ac:dyDescent="0.25">
      <c r="A41" s="7" t="s">
        <v>2</v>
      </c>
      <c r="B41" s="116">
        <f t="shared" si="2"/>
        <v>2404.3337999999999</v>
      </c>
      <c r="C41" s="118">
        <f t="shared" si="3"/>
        <v>90.421291934856072</v>
      </c>
      <c r="D41" s="117">
        <f t="shared" si="11"/>
        <v>0.42274907699118996</v>
      </c>
      <c r="E41" s="34">
        <f t="shared" si="1"/>
        <v>0.63991863359405421</v>
      </c>
      <c r="F41" s="69">
        <f t="shared" si="6"/>
        <v>0.47733448481238833</v>
      </c>
      <c r="G41" s="108" t="s">
        <v>2</v>
      </c>
      <c r="H41" s="131">
        <v>2404.3337999999999</v>
      </c>
      <c r="I41" s="131">
        <v>90.421291934856072</v>
      </c>
      <c r="J41" s="134">
        <v>1538.578</v>
      </c>
      <c r="K41" s="57">
        <f t="shared" si="4"/>
        <v>5687.3779999999997</v>
      </c>
      <c r="L41" s="45">
        <v>5687378</v>
      </c>
      <c r="M41" s="29">
        <f t="shared" si="7"/>
        <v>5037</v>
      </c>
      <c r="N41" s="86" t="s">
        <v>222</v>
      </c>
      <c r="O41" s="92">
        <v>5.0369999999999999</v>
      </c>
    </row>
    <row r="42" spans="1:15" s="1" customFormat="1" ht="20.100000000000001" customHeight="1" x14ac:dyDescent="0.25">
      <c r="A42" s="7" t="s">
        <v>65</v>
      </c>
      <c r="B42" s="33">
        <f t="shared" si="2"/>
        <v>212.68199999999999</v>
      </c>
      <c r="C42" s="118">
        <f t="shared" si="3"/>
        <v>90.592028760185542</v>
      </c>
      <c r="D42" s="32">
        <f t="shared" si="11"/>
        <v>0.21495406446135654</v>
      </c>
      <c r="E42" s="121">
        <f t="shared" si="1"/>
        <v>0.94080364111678483</v>
      </c>
      <c r="F42" s="122">
        <f t="shared" si="6"/>
        <v>0.73847916666666658</v>
      </c>
      <c r="G42" s="105" t="s">
        <v>179</v>
      </c>
      <c r="H42" s="131">
        <v>212.68199999999999</v>
      </c>
      <c r="I42" s="131">
        <v>90.592028760185542</v>
      </c>
      <c r="J42" s="134">
        <v>200.09200000000001</v>
      </c>
      <c r="K42" s="57">
        <f t="shared" si="4"/>
        <v>989.43</v>
      </c>
      <c r="L42" s="45">
        <v>989430</v>
      </c>
      <c r="M42" s="29">
        <f t="shared" si="7"/>
        <v>288</v>
      </c>
      <c r="N42" s="86" t="s">
        <v>218</v>
      </c>
      <c r="O42" s="92">
        <v>0.28799999999999998</v>
      </c>
    </row>
    <row r="43" spans="1:15" s="1" customFormat="1" ht="20.100000000000001" customHeight="1" x14ac:dyDescent="0.25">
      <c r="A43" s="7" t="s">
        <v>66</v>
      </c>
      <c r="B43" s="33">
        <f t="shared" si="2"/>
        <v>260.86200000000002</v>
      </c>
      <c r="C43" s="114">
        <f t="shared" si="3"/>
        <v>110.93052330773352</v>
      </c>
      <c r="D43" s="32">
        <f t="shared" si="11"/>
        <v>0.1064838040624856</v>
      </c>
      <c r="E43" s="34">
        <f t="shared" si="1"/>
        <v>0.64672892180539898</v>
      </c>
      <c r="F43" s="69">
        <f t="shared" si="6"/>
        <v>0.35881980742778546</v>
      </c>
      <c r="G43" s="105" t="s">
        <v>180</v>
      </c>
      <c r="H43" s="131">
        <v>260.86200000000002</v>
      </c>
      <c r="I43" s="131">
        <v>110.93052330773352</v>
      </c>
      <c r="J43" s="134">
        <v>168.70699999999999</v>
      </c>
      <c r="K43" s="57">
        <f t="shared" si="4"/>
        <v>2449.7809999999999</v>
      </c>
      <c r="L43" s="45">
        <v>2449781</v>
      </c>
      <c r="M43" s="29">
        <f t="shared" si="7"/>
        <v>727</v>
      </c>
      <c r="N43" s="86" t="s">
        <v>221</v>
      </c>
      <c r="O43" s="92">
        <v>0.72699999999999998</v>
      </c>
    </row>
    <row r="44" spans="1:15" s="1" customFormat="1" ht="20.100000000000001" customHeight="1" x14ac:dyDescent="0.25">
      <c r="A44" s="7" t="s">
        <v>67</v>
      </c>
      <c r="B44" s="33">
        <f t="shared" si="2"/>
        <v>873.75199999999995</v>
      </c>
      <c r="C44" s="118">
        <f t="shared" si="3"/>
        <v>86.438124294523078</v>
      </c>
      <c r="D44" s="32">
        <f t="shared" si="11"/>
        <v>0.21035191463740227</v>
      </c>
      <c r="E44" s="121">
        <f t="shared" si="1"/>
        <v>0.80185910876312727</v>
      </c>
      <c r="F44" s="69">
        <f t="shared" si="6"/>
        <v>0.30129379310344828</v>
      </c>
      <c r="G44" s="32" t="s">
        <v>99</v>
      </c>
      <c r="H44" s="131">
        <v>873.75199999999995</v>
      </c>
      <c r="I44" s="131">
        <v>86.438124294523078</v>
      </c>
      <c r="J44" s="134">
        <v>700.62599999999998</v>
      </c>
      <c r="K44" s="57">
        <f t="shared" si="4"/>
        <v>4153.7629999999999</v>
      </c>
      <c r="L44" s="45">
        <v>4153763</v>
      </c>
      <c r="M44" s="29">
        <f t="shared" si="7"/>
        <v>2900</v>
      </c>
      <c r="N44" s="86" t="s">
        <v>224</v>
      </c>
      <c r="O44" s="92">
        <v>2.9</v>
      </c>
    </row>
    <row r="45" spans="1:15" s="1" customFormat="1" ht="20.100000000000001" customHeight="1" thickBot="1" x14ac:dyDescent="0.3">
      <c r="A45" s="10" t="s">
        <v>92</v>
      </c>
      <c r="B45" s="37">
        <f t="shared" si="2"/>
        <v>185.93100000000001</v>
      </c>
      <c r="C45" s="119">
        <f t="shared" si="3"/>
        <v>70.825191127566939</v>
      </c>
      <c r="D45" s="35">
        <f t="shared" si="11"/>
        <v>0.35615076514633459</v>
      </c>
      <c r="E45" s="121">
        <f t="shared" si="1"/>
        <v>0.94702873646675367</v>
      </c>
      <c r="F45" s="70">
        <f t="shared" si="6"/>
        <v>0.39728846153846159</v>
      </c>
      <c r="G45" s="108" t="s">
        <v>92</v>
      </c>
      <c r="H45" s="131">
        <v>185.93100000000001</v>
      </c>
      <c r="I45" s="131">
        <v>70.825191127566939</v>
      </c>
      <c r="J45" s="134">
        <v>176.08199999999999</v>
      </c>
      <c r="K45" s="58">
        <f t="shared" si="4"/>
        <v>522.05700000000002</v>
      </c>
      <c r="L45" s="45">
        <v>522057</v>
      </c>
      <c r="M45" s="43">
        <f t="shared" si="7"/>
        <v>468</v>
      </c>
      <c r="N45" s="87" t="s">
        <v>225</v>
      </c>
      <c r="O45" s="93">
        <v>0.46800000000000003</v>
      </c>
    </row>
    <row r="46" spans="1:15" s="1" customFormat="1" ht="20.100000000000001" customHeight="1" x14ac:dyDescent="0.25">
      <c r="A46" s="9" t="s">
        <v>15</v>
      </c>
      <c r="B46" s="17">
        <f t="shared" si="2"/>
        <v>1885.4749999999999</v>
      </c>
      <c r="C46" s="18">
        <f t="shared" si="3"/>
        <v>84.716043602719395</v>
      </c>
      <c r="D46" s="19">
        <f t="shared" si="11"/>
        <v>0.18859774243858565</v>
      </c>
      <c r="E46" s="20">
        <f t="shared" si="1"/>
        <v>0.71907397340192791</v>
      </c>
      <c r="F46" s="68">
        <f t="shared" si="6"/>
        <v>0.41649547161475586</v>
      </c>
      <c r="G46" s="104" t="s">
        <v>100</v>
      </c>
      <c r="H46" s="130">
        <v>1885.4749999999999</v>
      </c>
      <c r="I46" s="130">
        <v>84.716043602719395</v>
      </c>
      <c r="J46" s="133">
        <v>1355.796</v>
      </c>
      <c r="K46" s="61">
        <f t="shared" si="4"/>
        <v>9997.3359999999993</v>
      </c>
      <c r="L46" s="44">
        <v>9997336</v>
      </c>
      <c r="M46" s="47">
        <f>SUM(M47:M53)</f>
        <v>4527</v>
      </c>
      <c r="N46" s="88" t="s">
        <v>15</v>
      </c>
      <c r="O46" s="91">
        <f t="shared" ref="O46" si="13">SUM(O47:O53)</f>
        <v>4.5270000000000001</v>
      </c>
    </row>
    <row r="47" spans="1:15" s="1" customFormat="1" ht="20.100000000000001" customHeight="1" x14ac:dyDescent="0.25">
      <c r="A47" s="7" t="s">
        <v>26</v>
      </c>
      <c r="B47" s="33">
        <f t="shared" si="2"/>
        <v>279.346</v>
      </c>
      <c r="C47" s="114">
        <f t="shared" si="3"/>
        <v>148.51562001573697</v>
      </c>
      <c r="D47" s="32">
        <f t="shared" si="11"/>
        <v>8.8572817347140342E-2</v>
      </c>
      <c r="E47" s="34">
        <f t="shared" si="1"/>
        <v>0.42458098558776569</v>
      </c>
      <c r="F47" s="69">
        <f t="shared" si="6"/>
        <v>0.24677208480565371</v>
      </c>
      <c r="G47" s="108" t="s">
        <v>101</v>
      </c>
      <c r="H47" s="131">
        <v>279.346</v>
      </c>
      <c r="I47" s="131">
        <v>148.51562001573697</v>
      </c>
      <c r="J47" s="134">
        <v>118.605</v>
      </c>
      <c r="K47" s="57">
        <f t="shared" si="4"/>
        <v>3153.857</v>
      </c>
      <c r="L47" s="45">
        <v>3153857</v>
      </c>
      <c r="M47" s="29">
        <f t="shared" si="7"/>
        <v>1132</v>
      </c>
      <c r="N47" s="86" t="s">
        <v>226</v>
      </c>
      <c r="O47" s="92">
        <v>1.1319999999999999</v>
      </c>
    </row>
    <row r="48" spans="1:15" s="1" customFormat="1" ht="20.100000000000001" customHeight="1" x14ac:dyDescent="0.25">
      <c r="A48" s="7" t="s">
        <v>27</v>
      </c>
      <c r="B48" s="33">
        <f t="shared" si="2"/>
        <v>38.744</v>
      </c>
      <c r="C48" s="118">
        <f t="shared" si="3"/>
        <v>75.900168475492691</v>
      </c>
      <c r="D48" s="32">
        <f t="shared" si="11"/>
        <v>7.3930748123299334E-2</v>
      </c>
      <c r="E48" s="121">
        <f t="shared" si="1"/>
        <v>0.94259756349370238</v>
      </c>
      <c r="F48" s="69">
        <f t="shared" si="6"/>
        <v>9.6138957816377171E-2</v>
      </c>
      <c r="G48" s="105" t="s">
        <v>102</v>
      </c>
      <c r="H48" s="131">
        <v>38.744</v>
      </c>
      <c r="I48" s="131">
        <v>75.900168475492691</v>
      </c>
      <c r="J48" s="134">
        <v>36.520000000000003</v>
      </c>
      <c r="K48" s="57">
        <f t="shared" si="4"/>
        <v>524.05799999999999</v>
      </c>
      <c r="L48" s="45">
        <v>524058</v>
      </c>
      <c r="M48" s="29">
        <f t="shared" si="7"/>
        <v>403</v>
      </c>
      <c r="N48" s="86" t="s">
        <v>227</v>
      </c>
      <c r="O48" s="92">
        <v>0.40300000000000002</v>
      </c>
    </row>
    <row r="49" spans="1:15" s="1" customFormat="1" ht="18.75" customHeight="1" x14ac:dyDescent="0.25">
      <c r="A49" s="7" t="s">
        <v>28</v>
      </c>
      <c r="B49" s="33">
        <f t="shared" si="2"/>
        <v>134.15</v>
      </c>
      <c r="C49" s="114">
        <f t="shared" si="3"/>
        <v>128.46663602237032</v>
      </c>
      <c r="D49" s="32">
        <f t="shared" si="11"/>
        <v>0.15410913660973685</v>
      </c>
      <c r="E49" s="34">
        <f t="shared" si="1"/>
        <v>0.7577562430115542</v>
      </c>
      <c r="F49" s="69">
        <f t="shared" si="6"/>
        <v>0.2584778420038536</v>
      </c>
      <c r="G49" s="105" t="s">
        <v>103</v>
      </c>
      <c r="H49" s="131">
        <v>134.15</v>
      </c>
      <c r="I49" s="131">
        <v>128.46663602237032</v>
      </c>
      <c r="J49" s="134">
        <v>101.65300000000001</v>
      </c>
      <c r="K49" s="57">
        <f t="shared" si="4"/>
        <v>870.48699999999997</v>
      </c>
      <c r="L49" s="45">
        <v>870487</v>
      </c>
      <c r="M49" s="29">
        <f t="shared" si="7"/>
        <v>519</v>
      </c>
      <c r="N49" s="86" t="s">
        <v>274</v>
      </c>
      <c r="O49" s="92">
        <v>0.51900000000000002</v>
      </c>
    </row>
    <row r="50" spans="1:15" s="1" customFormat="1" ht="20.100000000000001" customHeight="1" x14ac:dyDescent="0.25">
      <c r="A50" s="7" t="s">
        <v>29</v>
      </c>
      <c r="B50" s="33">
        <f t="shared" si="2"/>
        <v>141.899</v>
      </c>
      <c r="C50" s="114">
        <f t="shared" si="3"/>
        <v>133.37625716702698</v>
      </c>
      <c r="D50" s="32">
        <f t="shared" si="11"/>
        <v>0.30567253817702422</v>
      </c>
      <c r="E50" s="121">
        <f t="shared" si="1"/>
        <v>0.88596114137520343</v>
      </c>
      <c r="F50" s="122">
        <f t="shared" si="6"/>
        <v>0.62510572687224675</v>
      </c>
      <c r="G50" s="105" t="s">
        <v>104</v>
      </c>
      <c r="H50" s="131">
        <v>141.899</v>
      </c>
      <c r="I50" s="131">
        <v>133.37625716702698</v>
      </c>
      <c r="J50" s="134">
        <v>125.717</v>
      </c>
      <c r="K50" s="57">
        <f t="shared" si="4"/>
        <v>464.21899999999999</v>
      </c>
      <c r="L50" s="45">
        <v>464219</v>
      </c>
      <c r="M50" s="29">
        <f t="shared" si="7"/>
        <v>227</v>
      </c>
      <c r="N50" s="86" t="s">
        <v>275</v>
      </c>
      <c r="O50" s="92">
        <v>0.22700000000000001</v>
      </c>
    </row>
    <row r="51" spans="1:15" s="1" customFormat="1" ht="20.100000000000001" customHeight="1" x14ac:dyDescent="0.25">
      <c r="A51" s="7" t="s">
        <v>90</v>
      </c>
      <c r="B51" s="33">
        <f t="shared" si="2"/>
        <v>246.81399999999999</v>
      </c>
      <c r="C51" s="114">
        <f t="shared" si="3"/>
        <v>197.5966311205047</v>
      </c>
      <c r="D51" s="32">
        <f t="shared" si="11"/>
        <v>0.35867663386250148</v>
      </c>
      <c r="E51" s="34">
        <f t="shared" si="1"/>
        <v>0.32980706118777703</v>
      </c>
      <c r="F51" s="122">
        <f t="shared" si="6"/>
        <v>1.0033089430894309</v>
      </c>
      <c r="G51" s="105" t="s">
        <v>105</v>
      </c>
      <c r="H51" s="131">
        <v>246.81399999999999</v>
      </c>
      <c r="I51" s="131">
        <v>197.5966311205047</v>
      </c>
      <c r="J51" s="134">
        <v>81.400999999999996</v>
      </c>
      <c r="K51" s="57">
        <f t="shared" si="4"/>
        <v>688.12400000000002</v>
      </c>
      <c r="L51" s="45">
        <v>688124</v>
      </c>
      <c r="M51" s="29">
        <f t="shared" si="7"/>
        <v>246</v>
      </c>
      <c r="N51" s="86" t="s">
        <v>276</v>
      </c>
      <c r="O51" s="92">
        <v>0.246</v>
      </c>
    </row>
    <row r="52" spans="1:15" s="1" customFormat="1" ht="20.100000000000001" customHeight="1" x14ac:dyDescent="0.25">
      <c r="A52" s="7" t="s">
        <v>30</v>
      </c>
      <c r="B52" s="33">
        <f t="shared" si="2"/>
        <v>497.71300000000002</v>
      </c>
      <c r="C52" s="118">
        <f t="shared" si="3"/>
        <v>50.49940035430842</v>
      </c>
      <c r="D52" s="32">
        <f t="shared" si="11"/>
        <v>0.32822294044989836</v>
      </c>
      <c r="E52" s="121">
        <f t="shared" si="1"/>
        <v>0.92503711978590075</v>
      </c>
      <c r="F52" s="122">
        <f t="shared" si="6"/>
        <v>0.62214124999999998</v>
      </c>
      <c r="G52" s="105" t="s">
        <v>106</v>
      </c>
      <c r="H52" s="131">
        <v>497.71300000000002</v>
      </c>
      <c r="I52" s="131">
        <v>50.49940035430842</v>
      </c>
      <c r="J52" s="134">
        <v>460.40300000000002</v>
      </c>
      <c r="K52" s="57">
        <f t="shared" si="4"/>
        <v>1516.3869999999999</v>
      </c>
      <c r="L52" s="45">
        <v>1516387</v>
      </c>
      <c r="M52" s="29">
        <f t="shared" si="7"/>
        <v>800</v>
      </c>
      <c r="N52" s="86" t="s">
        <v>229</v>
      </c>
      <c r="O52" s="92">
        <v>0.8</v>
      </c>
    </row>
    <row r="53" spans="1:15" s="1" customFormat="1" ht="20.100000000000001" customHeight="1" thickBot="1" x14ac:dyDescent="0.3">
      <c r="A53" s="7" t="s">
        <v>3</v>
      </c>
      <c r="B53" s="33">
        <f t="shared" si="2"/>
        <v>546.80899999999997</v>
      </c>
      <c r="C53" s="119">
        <f t="shared" si="3"/>
        <v>82.202318403966331</v>
      </c>
      <c r="D53" s="38">
        <f t="shared" si="11"/>
        <v>0.19667945229918377</v>
      </c>
      <c r="E53" s="39">
        <f t="shared" si="1"/>
        <v>0.78911832102251434</v>
      </c>
      <c r="F53" s="69">
        <f t="shared" si="6"/>
        <v>0.45567416666666666</v>
      </c>
      <c r="G53" s="105" t="s">
        <v>3</v>
      </c>
      <c r="H53" s="131">
        <v>546.80899999999997</v>
      </c>
      <c r="I53" s="131">
        <v>82.202318403966331</v>
      </c>
      <c r="J53" s="134">
        <v>431.49700000000001</v>
      </c>
      <c r="K53" s="60">
        <f t="shared" si="4"/>
        <v>2780.2040000000002</v>
      </c>
      <c r="L53" s="45">
        <v>2780204</v>
      </c>
      <c r="M53" s="49">
        <f t="shared" si="7"/>
        <v>1200</v>
      </c>
      <c r="N53" s="89" t="s">
        <v>228</v>
      </c>
      <c r="O53" s="93">
        <v>1.2</v>
      </c>
    </row>
    <row r="54" spans="1:15" s="1" customFormat="1" ht="20.100000000000001" customHeight="1" x14ac:dyDescent="0.25">
      <c r="A54" s="9" t="s">
        <v>16</v>
      </c>
      <c r="B54" s="17">
        <f t="shared" si="2"/>
        <v>6842.0969999999998</v>
      </c>
      <c r="C54" s="18">
        <f t="shared" si="3"/>
        <v>101.49404172262703</v>
      </c>
      <c r="D54" s="19">
        <f t="shared" si="11"/>
        <v>0.23720823661855264</v>
      </c>
      <c r="E54" s="20">
        <f t="shared" si="1"/>
        <v>0.61934345566863502</v>
      </c>
      <c r="F54" s="68">
        <f t="shared" si="6"/>
        <v>0.38714971991172975</v>
      </c>
      <c r="G54" s="107" t="s">
        <v>107</v>
      </c>
      <c r="H54" s="130">
        <v>6842.0969999999998</v>
      </c>
      <c r="I54" s="130">
        <v>101.49404172262703</v>
      </c>
      <c r="J54" s="133">
        <v>4237.6080000000002</v>
      </c>
      <c r="K54" s="62">
        <f t="shared" si="4"/>
        <v>28844.263999999999</v>
      </c>
      <c r="L54" s="44">
        <v>28844264</v>
      </c>
      <c r="M54" s="48">
        <f>SUM(M55:M68)</f>
        <v>17673</v>
      </c>
      <c r="N54" s="85" t="s">
        <v>16</v>
      </c>
      <c r="O54" s="91">
        <f t="shared" ref="O54" si="14">SUM(O55:O68)</f>
        <v>17.673000000000002</v>
      </c>
    </row>
    <row r="55" spans="1:15" s="1" customFormat="1" ht="20.100000000000001" customHeight="1" x14ac:dyDescent="0.25">
      <c r="A55" s="7" t="s">
        <v>31</v>
      </c>
      <c r="B55" s="33">
        <f t="shared" si="2"/>
        <v>991.822</v>
      </c>
      <c r="C55" s="118">
        <f t="shared" si="3"/>
        <v>95.155595807797255</v>
      </c>
      <c r="D55" s="32">
        <f t="shared" si="11"/>
        <v>0.24789030484982449</v>
      </c>
      <c r="E55" s="34">
        <f t="shared" si="1"/>
        <v>0.67090465829554091</v>
      </c>
      <c r="F55" s="69">
        <f t="shared" si="6"/>
        <v>0.36734148148148149</v>
      </c>
      <c r="G55" s="106" t="s">
        <v>108</v>
      </c>
      <c r="H55" s="131">
        <v>991.822</v>
      </c>
      <c r="I55" s="131">
        <v>95.155595807797255</v>
      </c>
      <c r="J55" s="134">
        <v>665.41800000000001</v>
      </c>
      <c r="K55" s="57">
        <f t="shared" si="4"/>
        <v>4001.0520000000001</v>
      </c>
      <c r="L55" s="45">
        <v>4001052</v>
      </c>
      <c r="M55" s="29">
        <f t="shared" si="7"/>
        <v>2700</v>
      </c>
      <c r="N55" s="86" t="s">
        <v>231</v>
      </c>
      <c r="O55" s="92">
        <v>2.7</v>
      </c>
    </row>
    <row r="56" spans="1:15" s="1" customFormat="1" ht="20.100000000000001" customHeight="1" x14ac:dyDescent="0.25">
      <c r="A56" s="7" t="s">
        <v>32</v>
      </c>
      <c r="B56" s="33">
        <f t="shared" si="2"/>
        <v>200.583</v>
      </c>
      <c r="C56" s="118">
        <f t="shared" si="3"/>
        <v>98.950229637266844</v>
      </c>
      <c r="D56" s="32">
        <f t="shared" si="11"/>
        <v>0.29872887982068791</v>
      </c>
      <c r="E56" s="34">
        <f t="shared" si="1"/>
        <v>0.4929879401544498</v>
      </c>
      <c r="F56" s="69">
        <f t="shared" si="6"/>
        <v>0.47085211267605631</v>
      </c>
      <c r="G56" s="105" t="s">
        <v>109</v>
      </c>
      <c r="H56" s="131">
        <v>200.583</v>
      </c>
      <c r="I56" s="131">
        <v>98.950229637266844</v>
      </c>
      <c r="J56" s="134">
        <v>98.885000000000005</v>
      </c>
      <c r="K56" s="57">
        <f t="shared" si="4"/>
        <v>671.45500000000004</v>
      </c>
      <c r="L56" s="45">
        <v>671455</v>
      </c>
      <c r="M56" s="29">
        <f t="shared" si="7"/>
        <v>426</v>
      </c>
      <c r="N56" s="86" t="s">
        <v>232</v>
      </c>
      <c r="O56" s="92">
        <v>0.42599999999999999</v>
      </c>
    </row>
    <row r="57" spans="1:15" s="1" customFormat="1" ht="20.100000000000001" customHeight="1" x14ac:dyDescent="0.25">
      <c r="A57" s="7" t="s">
        <v>33</v>
      </c>
      <c r="B57" s="33">
        <f t="shared" si="2"/>
        <v>124.79900000000001</v>
      </c>
      <c r="C57" s="118">
        <f t="shared" si="3"/>
        <v>92.216918393284658</v>
      </c>
      <c r="D57" s="32">
        <f t="shared" si="11"/>
        <v>0.16193508790368938</v>
      </c>
      <c r="E57" s="34">
        <f t="shared" si="1"/>
        <v>0.51159063774549474</v>
      </c>
      <c r="F57" s="69">
        <f t="shared" si="6"/>
        <v>0.31199750000000004</v>
      </c>
      <c r="G57" s="105" t="s">
        <v>110</v>
      </c>
      <c r="H57" s="131">
        <v>124.79900000000001</v>
      </c>
      <c r="I57" s="131">
        <v>92.216918393284658</v>
      </c>
      <c r="J57" s="134">
        <v>63.845999999999997</v>
      </c>
      <c r="K57" s="57">
        <f t="shared" si="4"/>
        <v>770.673</v>
      </c>
      <c r="L57" s="45">
        <v>770673</v>
      </c>
      <c r="M57" s="29">
        <f t="shared" si="7"/>
        <v>400</v>
      </c>
      <c r="N57" s="86" t="s">
        <v>233</v>
      </c>
      <c r="O57" s="92">
        <v>0.4</v>
      </c>
    </row>
    <row r="58" spans="1:15" s="1" customFormat="1" ht="21.75" customHeight="1" x14ac:dyDescent="0.25">
      <c r="A58" s="7" t="s">
        <v>182</v>
      </c>
      <c r="B58" s="116">
        <f t="shared" si="2"/>
        <v>1411.5840000000001</v>
      </c>
      <c r="C58" s="114">
        <f t="shared" si="3"/>
        <v>104.78952033530651</v>
      </c>
      <c r="D58" s="32">
        <f t="shared" si="11"/>
        <v>0.36321166530936771</v>
      </c>
      <c r="E58" s="34">
        <f t="shared" si="1"/>
        <v>0.47742465202212547</v>
      </c>
      <c r="F58" s="69">
        <f t="shared" si="6"/>
        <v>0.49879293286219084</v>
      </c>
      <c r="G58" s="105" t="s">
        <v>111</v>
      </c>
      <c r="H58" s="131">
        <v>1411.5840000000001</v>
      </c>
      <c r="I58" s="131">
        <v>104.78952033530651</v>
      </c>
      <c r="J58" s="134">
        <v>673.92499999999995</v>
      </c>
      <c r="K58" s="57">
        <f t="shared" si="4"/>
        <v>3886.395</v>
      </c>
      <c r="L58" s="45">
        <v>3886395</v>
      </c>
      <c r="M58" s="29">
        <f t="shared" si="7"/>
        <v>2830</v>
      </c>
      <c r="N58" s="86" t="s">
        <v>234</v>
      </c>
      <c r="O58" s="92">
        <v>2.83</v>
      </c>
    </row>
    <row r="59" spans="1:15" s="1" customFormat="1" ht="20.100000000000001" customHeight="1" x14ac:dyDescent="0.25">
      <c r="A59" s="7" t="s">
        <v>34</v>
      </c>
      <c r="B59" s="33">
        <f t="shared" si="2"/>
        <v>608.64099999999996</v>
      </c>
      <c r="C59" s="118">
        <f t="shared" si="3"/>
        <v>99.896761698425991</v>
      </c>
      <c r="D59" s="117">
        <f t="shared" si="11"/>
        <v>0.41000835320587953</v>
      </c>
      <c r="E59" s="34">
        <f t="shared" si="1"/>
        <v>0.53837155236009415</v>
      </c>
      <c r="F59" s="122">
        <f t="shared" si="6"/>
        <v>0.7422451219512195</v>
      </c>
      <c r="G59" s="105" t="s">
        <v>112</v>
      </c>
      <c r="H59" s="131">
        <v>608.64099999999996</v>
      </c>
      <c r="I59" s="131">
        <v>99.896761698425991</v>
      </c>
      <c r="J59" s="134">
        <v>327.67500000000001</v>
      </c>
      <c r="K59" s="57">
        <f t="shared" si="4"/>
        <v>1484.46</v>
      </c>
      <c r="L59" s="45">
        <v>1484460</v>
      </c>
      <c r="M59" s="29">
        <f t="shared" si="7"/>
        <v>820</v>
      </c>
      <c r="N59" s="86" t="s">
        <v>241</v>
      </c>
      <c r="O59" s="92">
        <v>0.82</v>
      </c>
    </row>
    <row r="60" spans="1:15" s="1" customFormat="1" ht="20.100000000000001" customHeight="1" x14ac:dyDescent="0.25">
      <c r="A60" s="7" t="s">
        <v>35</v>
      </c>
      <c r="B60" s="33">
        <f t="shared" si="2"/>
        <v>364.76400000000001</v>
      </c>
      <c r="C60" s="114">
        <f t="shared" si="3"/>
        <v>129.54555140425896</v>
      </c>
      <c r="D60" s="32">
        <f t="shared" si="11"/>
        <v>0.30436846905406995</v>
      </c>
      <c r="E60" s="34">
        <f t="shared" si="1"/>
        <v>0.3684025835882927</v>
      </c>
      <c r="F60" s="69">
        <f t="shared" si="6"/>
        <v>0.49967671232876715</v>
      </c>
      <c r="G60" s="105" t="s">
        <v>113</v>
      </c>
      <c r="H60" s="131">
        <v>364.76400000000001</v>
      </c>
      <c r="I60" s="131">
        <v>129.54555140425896</v>
      </c>
      <c r="J60" s="134">
        <v>134.38</v>
      </c>
      <c r="K60" s="57">
        <f t="shared" si="4"/>
        <v>1198.4290000000001</v>
      </c>
      <c r="L60" s="45">
        <v>1198429</v>
      </c>
      <c r="M60" s="29">
        <f t="shared" si="7"/>
        <v>730</v>
      </c>
      <c r="N60" s="86" t="s">
        <v>243</v>
      </c>
      <c r="O60" s="92">
        <v>0.73</v>
      </c>
    </row>
    <row r="61" spans="1:15" s="1" customFormat="1" ht="20.100000000000001" customHeight="1" x14ac:dyDescent="0.25">
      <c r="A61" s="7" t="s">
        <v>4</v>
      </c>
      <c r="B61" s="33">
        <f t="shared" si="2"/>
        <v>616.20000000000005</v>
      </c>
      <c r="C61" s="118">
        <f t="shared" si="3"/>
        <v>83.668941469759957</v>
      </c>
      <c r="D61" s="32">
        <f t="shared" si="11"/>
        <v>0.24099947904689051</v>
      </c>
      <c r="E61" s="121">
        <f t="shared" si="1"/>
        <v>0.81094774423888349</v>
      </c>
      <c r="F61" s="69">
        <f t="shared" si="6"/>
        <v>0.48711462450592891</v>
      </c>
      <c r="G61" s="105" t="s">
        <v>4</v>
      </c>
      <c r="H61" s="131">
        <v>616.20000000000005</v>
      </c>
      <c r="I61" s="131">
        <v>83.668941469759957</v>
      </c>
      <c r="J61" s="134">
        <v>499.70600000000002</v>
      </c>
      <c r="K61" s="57">
        <f t="shared" si="4"/>
        <v>2556.8519999999999</v>
      </c>
      <c r="L61" s="45">
        <v>2556852</v>
      </c>
      <c r="M61" s="29">
        <f t="shared" si="7"/>
        <v>1265</v>
      </c>
      <c r="N61" s="86" t="s">
        <v>238</v>
      </c>
      <c r="O61" s="92">
        <v>1.2649999999999999</v>
      </c>
    </row>
    <row r="62" spans="1:15" s="1" customFormat="1" ht="20.100000000000001" customHeight="1" x14ac:dyDescent="0.25">
      <c r="A62" s="7" t="s">
        <v>68</v>
      </c>
      <c r="B62" s="33">
        <f t="shared" si="2"/>
        <v>167.46299999999999</v>
      </c>
      <c r="C62" s="118">
        <f t="shared" si="3"/>
        <v>90.100235119415913</v>
      </c>
      <c r="D62" s="32">
        <f t="shared" si="11"/>
        <v>0.13562173018675391</v>
      </c>
      <c r="E62" s="121">
        <f t="shared" si="1"/>
        <v>0.8264751019628217</v>
      </c>
      <c r="F62" s="69">
        <f t="shared" si="6"/>
        <v>0.29904107142857139</v>
      </c>
      <c r="G62" s="105" t="s">
        <v>114</v>
      </c>
      <c r="H62" s="131">
        <v>167.46299999999999</v>
      </c>
      <c r="I62" s="131">
        <v>90.100235119415913</v>
      </c>
      <c r="J62" s="134">
        <v>138.404</v>
      </c>
      <c r="K62" s="57">
        <f t="shared" si="4"/>
        <v>1234.78</v>
      </c>
      <c r="L62" s="45">
        <v>1234780</v>
      </c>
      <c r="M62" s="29">
        <f t="shared" si="7"/>
        <v>560</v>
      </c>
      <c r="N62" s="86" t="s">
        <v>230</v>
      </c>
      <c r="O62" s="92">
        <v>0.56000000000000005</v>
      </c>
    </row>
    <row r="63" spans="1:15" s="1" customFormat="1" ht="20.100000000000001" customHeight="1" x14ac:dyDescent="0.25">
      <c r="A63" s="16" t="s">
        <v>69</v>
      </c>
      <c r="B63" s="33">
        <f t="shared" si="2"/>
        <v>803.51099999999997</v>
      </c>
      <c r="C63" s="114">
        <f t="shared" si="3"/>
        <v>123.36086589391265</v>
      </c>
      <c r="D63" s="32">
        <f t="shared" si="11"/>
        <v>0.25554901098957017</v>
      </c>
      <c r="E63" s="34">
        <f t="shared" si="1"/>
        <v>0.66404069141555</v>
      </c>
      <c r="F63" s="69">
        <f t="shared" si="6"/>
        <v>0.50219437499999997</v>
      </c>
      <c r="G63" s="105" t="s">
        <v>115</v>
      </c>
      <c r="H63" s="131">
        <v>803.51099999999997</v>
      </c>
      <c r="I63" s="131">
        <v>123.36086589391265</v>
      </c>
      <c r="J63" s="134">
        <v>533.56399999999996</v>
      </c>
      <c r="K63" s="57">
        <f t="shared" si="4"/>
        <v>3144.2539999999999</v>
      </c>
      <c r="L63" s="45">
        <v>3144254</v>
      </c>
      <c r="M63" s="29">
        <f t="shared" si="7"/>
        <v>1600</v>
      </c>
      <c r="N63" s="86" t="s">
        <v>235</v>
      </c>
      <c r="O63" s="92">
        <v>1.6</v>
      </c>
    </row>
    <row r="64" spans="1:15" s="1" customFormat="1" ht="20.100000000000001" customHeight="1" x14ac:dyDescent="0.25">
      <c r="A64" s="7" t="s">
        <v>70</v>
      </c>
      <c r="B64" s="33">
        <f t="shared" si="2"/>
        <v>260.43200000000002</v>
      </c>
      <c r="C64" s="118">
        <f t="shared" si="3"/>
        <v>92.944375843141728</v>
      </c>
      <c r="D64" s="32">
        <f t="shared" si="11"/>
        <v>0.13531901538934771</v>
      </c>
      <c r="E64" s="121">
        <f t="shared" si="1"/>
        <v>0.83686720525895431</v>
      </c>
      <c r="F64" s="69">
        <f t="shared" si="6"/>
        <v>0.23675636363636365</v>
      </c>
      <c r="G64" s="105" t="s">
        <v>116</v>
      </c>
      <c r="H64" s="131">
        <v>260.43200000000002</v>
      </c>
      <c r="I64" s="131">
        <v>92.944375843141728</v>
      </c>
      <c r="J64" s="134">
        <v>217.947</v>
      </c>
      <c r="K64" s="57">
        <f t="shared" si="4"/>
        <v>1924.578</v>
      </c>
      <c r="L64" s="45">
        <v>1924578</v>
      </c>
      <c r="M64" s="29">
        <f t="shared" si="7"/>
        <v>1100</v>
      </c>
      <c r="N64" s="86" t="s">
        <v>236</v>
      </c>
      <c r="O64" s="92">
        <v>1.1000000000000001</v>
      </c>
    </row>
    <row r="65" spans="1:15" s="1" customFormat="1" ht="20.100000000000001" customHeight="1" x14ac:dyDescent="0.25">
      <c r="A65" s="7" t="s">
        <v>71</v>
      </c>
      <c r="B65" s="33">
        <f t="shared" si="2"/>
        <v>239.64</v>
      </c>
      <c r="C65" s="114">
        <f t="shared" si="3"/>
        <v>174.15824242908741</v>
      </c>
      <c r="D65" s="32">
        <f t="shared" si="11"/>
        <v>0.18809131737701934</v>
      </c>
      <c r="E65" s="34">
        <f t="shared" si="1"/>
        <v>0.55956434651977971</v>
      </c>
      <c r="F65" s="69">
        <f t="shared" si="6"/>
        <v>0.26047826086956521</v>
      </c>
      <c r="G65" s="105" t="s">
        <v>117</v>
      </c>
      <c r="H65" s="131">
        <v>239.64</v>
      </c>
      <c r="I65" s="131">
        <v>174.15824242908741</v>
      </c>
      <c r="J65" s="134">
        <v>134.09399999999999</v>
      </c>
      <c r="K65" s="57">
        <f t="shared" si="4"/>
        <v>1274.0619999999999</v>
      </c>
      <c r="L65" s="45">
        <v>1274062</v>
      </c>
      <c r="M65" s="29">
        <f t="shared" si="7"/>
        <v>920</v>
      </c>
      <c r="N65" s="86" t="s">
        <v>237</v>
      </c>
      <c r="O65" s="92">
        <v>0.92</v>
      </c>
    </row>
    <row r="66" spans="1:15" s="1" customFormat="1" ht="20.100000000000001" customHeight="1" x14ac:dyDescent="0.25">
      <c r="A66" s="7" t="s">
        <v>72</v>
      </c>
      <c r="B66" s="33">
        <f t="shared" si="2"/>
        <v>537.53800000000001</v>
      </c>
      <c r="C66" s="118">
        <f t="shared" si="3"/>
        <v>85.905330228707768</v>
      </c>
      <c r="D66" s="32">
        <f t="shared" si="11"/>
        <v>0.17164305876642869</v>
      </c>
      <c r="E66" s="34">
        <f t="shared" si="1"/>
        <v>0.70956471914543717</v>
      </c>
      <c r="F66" s="69">
        <f t="shared" si="6"/>
        <v>0.2452271897810219</v>
      </c>
      <c r="G66" s="105" t="s">
        <v>118</v>
      </c>
      <c r="H66" s="131">
        <v>537.53800000000001</v>
      </c>
      <c r="I66" s="131">
        <v>85.905330228707768</v>
      </c>
      <c r="J66" s="134">
        <v>381.41800000000001</v>
      </c>
      <c r="K66" s="57">
        <f t="shared" si="4"/>
        <v>3131.72</v>
      </c>
      <c r="L66" s="45">
        <v>3131720</v>
      </c>
      <c r="M66" s="29">
        <f t="shared" si="7"/>
        <v>2192</v>
      </c>
      <c r="N66" s="86" t="s">
        <v>239</v>
      </c>
      <c r="O66" s="92">
        <v>2.1920000000000002</v>
      </c>
    </row>
    <row r="67" spans="1:15" s="1" customFormat="1" ht="20.100000000000001" customHeight="1" x14ac:dyDescent="0.25">
      <c r="A67" s="7" t="s">
        <v>73</v>
      </c>
      <c r="B67" s="33">
        <f t="shared" si="2"/>
        <v>249.209</v>
      </c>
      <c r="C67" s="118">
        <f t="shared" si="3"/>
        <v>81.785632240490955</v>
      </c>
      <c r="D67" s="32">
        <f t="shared" si="11"/>
        <v>0.10555414134680019</v>
      </c>
      <c r="E67" s="121">
        <f>J67/B67</f>
        <v>0.81695283878190594</v>
      </c>
      <c r="F67" s="69">
        <f t="shared" si="6"/>
        <v>0.18459925925925927</v>
      </c>
      <c r="G67" s="105" t="s">
        <v>119</v>
      </c>
      <c r="H67" s="131">
        <v>249.209</v>
      </c>
      <c r="I67" s="131">
        <v>81.785632240490955</v>
      </c>
      <c r="J67" s="134">
        <v>203.59200000000001</v>
      </c>
      <c r="K67" s="57">
        <f t="shared" si="4"/>
        <v>2360.9589999999998</v>
      </c>
      <c r="L67" s="45">
        <v>2360959</v>
      </c>
      <c r="M67" s="29">
        <f t="shared" si="7"/>
        <v>1350</v>
      </c>
      <c r="N67" s="86" t="s">
        <v>240</v>
      </c>
      <c r="O67" s="92">
        <v>1.35</v>
      </c>
    </row>
    <row r="68" spans="1:15" s="1" customFormat="1" ht="20.100000000000001" customHeight="1" thickBot="1" x14ac:dyDescent="0.3">
      <c r="A68" s="10" t="s">
        <v>74</v>
      </c>
      <c r="B68" s="37">
        <f t="shared" si="2"/>
        <v>265.911</v>
      </c>
      <c r="C68" s="115">
        <f t="shared" si="3"/>
        <v>132.17566358484939</v>
      </c>
      <c r="D68" s="35">
        <f t="shared" si="11"/>
        <v>0.22086199893851086</v>
      </c>
      <c r="E68" s="36">
        <f t="shared" ref="E68" si="15">J68/B68</f>
        <v>0.61958324401773524</v>
      </c>
      <c r="F68" s="70">
        <f t="shared" si="6"/>
        <v>0.34091153846153849</v>
      </c>
      <c r="G68" s="105" t="s">
        <v>120</v>
      </c>
      <c r="H68" s="131">
        <v>265.911</v>
      </c>
      <c r="I68" s="131">
        <v>132.17566358484939</v>
      </c>
      <c r="J68" s="134">
        <v>164.75399999999999</v>
      </c>
      <c r="K68" s="58">
        <f t="shared" si="4"/>
        <v>1203.9690000000001</v>
      </c>
      <c r="L68" s="46">
        <v>1203969</v>
      </c>
      <c r="M68" s="43">
        <f t="shared" si="7"/>
        <v>780</v>
      </c>
      <c r="N68" s="87" t="s">
        <v>242</v>
      </c>
      <c r="O68" s="93">
        <v>0.78</v>
      </c>
    </row>
    <row r="69" spans="1:15" s="1" customFormat="1" ht="20.100000000000001" customHeight="1" x14ac:dyDescent="0.25">
      <c r="A69" s="11"/>
      <c r="D69" s="12"/>
      <c r="G69" s="107"/>
      <c r="H69" s="71"/>
      <c r="I69" s="72"/>
      <c r="J69" s="73"/>
      <c r="K69" s="28"/>
      <c r="O69" s="31"/>
    </row>
    <row r="70" spans="1:15" s="1" customFormat="1" ht="20.100000000000001" customHeight="1" x14ac:dyDescent="0.25">
      <c r="A70" s="11"/>
      <c r="D70" s="12"/>
      <c r="G70" s="106"/>
      <c r="H70" s="74"/>
      <c r="I70" s="75"/>
      <c r="J70" s="76"/>
      <c r="K70" s="28"/>
      <c r="O70" s="31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05"/>
      <c r="H71" s="77"/>
      <c r="I71" s="78"/>
      <c r="J71" s="76"/>
      <c r="K71" s="28"/>
      <c r="O71" s="31"/>
    </row>
    <row r="72" spans="1:15" s="1" customFormat="1" ht="20.100000000000001" customHeight="1" x14ac:dyDescent="0.25">
      <c r="A72" s="11"/>
      <c r="D72" s="12"/>
      <c r="G72" s="105"/>
      <c r="H72" s="74"/>
      <c r="I72" s="75"/>
      <c r="J72" s="76"/>
      <c r="K72" s="28"/>
      <c r="O72" s="31"/>
    </row>
    <row r="73" spans="1:15" s="1" customFormat="1" ht="20.100000000000001" customHeight="1" x14ac:dyDescent="0.25">
      <c r="A73" s="11"/>
      <c r="D73" s="12"/>
      <c r="G73" s="105"/>
      <c r="H73" s="74"/>
      <c r="I73" s="75"/>
      <c r="J73" s="79"/>
      <c r="K73" s="28"/>
      <c r="O73" s="31"/>
    </row>
    <row r="74" spans="1:15" s="1" customFormat="1" ht="20.100000000000001" customHeight="1" thickBot="1" x14ac:dyDescent="0.3">
      <c r="A74" s="11"/>
      <c r="D74" s="12"/>
      <c r="G74" s="105"/>
      <c r="H74" s="74"/>
      <c r="I74" s="75"/>
      <c r="J74" s="76"/>
      <c r="K74" s="28"/>
      <c r="O74" s="31"/>
    </row>
    <row r="75" spans="1:15" s="1" customFormat="1" ht="19.5" customHeight="1" x14ac:dyDescent="0.25">
      <c r="A75" s="9" t="s">
        <v>17</v>
      </c>
      <c r="B75" s="17">
        <f t="shared" ref="B75:B105" si="16">H75</f>
        <v>3078.2510000000002</v>
      </c>
      <c r="C75" s="18">
        <f t="shared" ref="C75:C105" si="17">I75</f>
        <v>115.41981189379544</v>
      </c>
      <c r="D75" s="19">
        <f t="shared" ref="D75" si="18">B75/K75</f>
        <v>0.25036687794292317</v>
      </c>
      <c r="E75" s="20">
        <f t="shared" ref="E75:E101" si="19">J75/B75</f>
        <v>0.5416608327261162</v>
      </c>
      <c r="F75" s="68">
        <f t="shared" ref="F75" si="20">B75/M75</f>
        <v>0.4127448377581121</v>
      </c>
      <c r="G75" s="107" t="s">
        <v>121</v>
      </c>
      <c r="H75" s="130">
        <v>3078.2510000000002</v>
      </c>
      <c r="I75" s="130">
        <v>115.41981189379544</v>
      </c>
      <c r="J75" s="133">
        <v>1667.3679999999999</v>
      </c>
      <c r="K75" s="62">
        <f t="shared" ref="K75:K105" si="21">L75/1000</f>
        <v>12294.960999999999</v>
      </c>
      <c r="L75" s="44">
        <v>12294961</v>
      </c>
      <c r="M75" s="99">
        <f t="shared" ref="M75" si="22">M76+M77+M78+M82</f>
        <v>7458</v>
      </c>
      <c r="N75" s="96" t="s">
        <v>17</v>
      </c>
      <c r="O75" s="95">
        <f t="shared" ref="O75" si="23">O76+O77+O78+O82</f>
        <v>7.4580000000000002</v>
      </c>
    </row>
    <row r="76" spans="1:15" s="1" customFormat="1" ht="20.100000000000001" customHeight="1" x14ac:dyDescent="0.25">
      <c r="A76" s="7" t="s">
        <v>75</v>
      </c>
      <c r="B76" s="33">
        <f t="shared" si="16"/>
        <v>121.40600000000001</v>
      </c>
      <c r="C76" s="114">
        <f t="shared" si="17"/>
        <v>105.06248052892104</v>
      </c>
      <c r="D76" s="32">
        <f t="shared" ref="D76:D105" si="24">B76/K76</f>
        <v>0.15071941999478591</v>
      </c>
      <c r="E76" s="34">
        <f t="shared" si="19"/>
        <v>0.66345155923100996</v>
      </c>
      <c r="F76" s="69">
        <f t="shared" ref="F76:F105" si="25">B76/M76</f>
        <v>0.45641353383458649</v>
      </c>
      <c r="G76" s="106" t="s">
        <v>122</v>
      </c>
      <c r="H76" s="131">
        <v>121.40600000000001</v>
      </c>
      <c r="I76" s="131">
        <v>105.06248052892104</v>
      </c>
      <c r="J76" s="134">
        <v>80.546999999999997</v>
      </c>
      <c r="K76" s="57">
        <f t="shared" si="21"/>
        <v>805.51</v>
      </c>
      <c r="L76" s="45">
        <v>805510</v>
      </c>
      <c r="M76" s="100">
        <f t="shared" ref="M76:M105" si="26">O76*1000</f>
        <v>266</v>
      </c>
      <c r="N76" s="97" t="s">
        <v>244</v>
      </c>
      <c r="O76" s="92">
        <v>0.26600000000000001</v>
      </c>
    </row>
    <row r="77" spans="1:15" s="1" customFormat="1" ht="20.100000000000001" customHeight="1" x14ac:dyDescent="0.25">
      <c r="A77" s="7" t="s">
        <v>76</v>
      </c>
      <c r="B77" s="116">
        <f t="shared" si="16"/>
        <v>1027.2080000000001</v>
      </c>
      <c r="C77" s="114">
        <f t="shared" si="17"/>
        <v>120.66983453841681</v>
      </c>
      <c r="D77" s="32">
        <f t="shared" si="24"/>
        <v>0.2408832316372522</v>
      </c>
      <c r="E77" s="34">
        <f t="shared" si="19"/>
        <v>0.63255640532394608</v>
      </c>
      <c r="F77" s="69">
        <f t="shared" si="25"/>
        <v>0.38044740740740746</v>
      </c>
      <c r="G77" s="105" t="s">
        <v>123</v>
      </c>
      <c r="H77" s="131">
        <v>1027.2080000000001</v>
      </c>
      <c r="I77" s="131">
        <v>120.66983453841681</v>
      </c>
      <c r="J77" s="134">
        <v>649.76700000000005</v>
      </c>
      <c r="K77" s="57">
        <f t="shared" si="21"/>
        <v>4264.34</v>
      </c>
      <c r="L77" s="45">
        <v>4264340</v>
      </c>
      <c r="M77" s="100">
        <f t="shared" si="26"/>
        <v>2700</v>
      </c>
      <c r="N77" s="97" t="s">
        <v>245</v>
      </c>
      <c r="O77" s="92">
        <v>2.7</v>
      </c>
    </row>
    <row r="78" spans="1:15" s="1" customFormat="1" ht="20.100000000000001" customHeight="1" x14ac:dyDescent="0.25">
      <c r="A78" s="7" t="s">
        <v>77</v>
      </c>
      <c r="B78" s="116">
        <f t="shared" si="16"/>
        <v>1058.731</v>
      </c>
      <c r="C78" s="114">
        <f t="shared" si="17"/>
        <v>115.46828341523958</v>
      </c>
      <c r="D78" s="32">
        <f t="shared" si="24"/>
        <v>0.27813729392185221</v>
      </c>
      <c r="E78" s="34">
        <f t="shared" si="19"/>
        <v>0.46344916697442506</v>
      </c>
      <c r="F78" s="69">
        <f t="shared" si="25"/>
        <v>0.38611633843909554</v>
      </c>
      <c r="G78" s="105" t="s">
        <v>124</v>
      </c>
      <c r="H78" s="131">
        <v>1058.731</v>
      </c>
      <c r="I78" s="131">
        <v>115.46828341523958</v>
      </c>
      <c r="J78" s="134">
        <v>490.66800000000001</v>
      </c>
      <c r="K78" s="57">
        <f t="shared" si="21"/>
        <v>3806.5050000000001</v>
      </c>
      <c r="L78" s="45">
        <v>3806505</v>
      </c>
      <c r="M78" s="100">
        <f t="shared" si="26"/>
        <v>2742</v>
      </c>
      <c r="N78" s="97" t="s">
        <v>246</v>
      </c>
      <c r="O78" s="92">
        <f t="shared" ref="O78" si="27">O81+O80+O79</f>
        <v>2.742</v>
      </c>
    </row>
    <row r="79" spans="1:15" s="1" customFormat="1" ht="20.100000000000001" customHeight="1" x14ac:dyDescent="0.25">
      <c r="A79" s="7" t="s">
        <v>18</v>
      </c>
      <c r="B79" s="33">
        <f t="shared" si="16"/>
        <v>232.285</v>
      </c>
      <c r="C79" s="118">
        <f t="shared" si="17"/>
        <v>83.409039495276289</v>
      </c>
      <c r="D79" s="32">
        <f t="shared" si="24"/>
        <v>0.13645843124353793</v>
      </c>
      <c r="E79" s="34">
        <f t="shared" si="19"/>
        <v>0.42865875971328327</v>
      </c>
      <c r="F79" s="69">
        <f t="shared" si="25"/>
        <v>0.24451052631578948</v>
      </c>
      <c r="G79" s="105" t="s">
        <v>125</v>
      </c>
      <c r="H79" s="131">
        <v>232.285</v>
      </c>
      <c r="I79" s="131">
        <v>83.409039495276289</v>
      </c>
      <c r="J79" s="134">
        <v>99.570999999999998</v>
      </c>
      <c r="K79" s="57">
        <f t="shared" si="21"/>
        <v>1702.24</v>
      </c>
      <c r="L79" s="45">
        <v>1702240</v>
      </c>
      <c r="M79" s="100">
        <f t="shared" si="26"/>
        <v>950</v>
      </c>
      <c r="N79" s="97" t="s">
        <v>247</v>
      </c>
      <c r="O79" s="92">
        <v>0.95</v>
      </c>
    </row>
    <row r="80" spans="1:15" s="1" customFormat="1" ht="20.100000000000001" customHeight="1" x14ac:dyDescent="0.25">
      <c r="A80" s="7" t="s">
        <v>19</v>
      </c>
      <c r="B80" s="33">
        <f t="shared" si="16"/>
        <v>110.203</v>
      </c>
      <c r="C80" s="114">
        <f t="shared" si="17"/>
        <v>152.4900026290664</v>
      </c>
      <c r="D80" s="32">
        <f t="shared" si="24"/>
        <v>0.19960080924876433</v>
      </c>
      <c r="E80" s="34">
        <f t="shared" si="19"/>
        <v>0.29932941934430096</v>
      </c>
      <c r="F80" s="122">
        <f t="shared" si="25"/>
        <v>0.7250197368421053</v>
      </c>
      <c r="G80" s="105" t="s">
        <v>126</v>
      </c>
      <c r="H80" s="131">
        <v>110.203</v>
      </c>
      <c r="I80" s="131">
        <v>152.4900026290664</v>
      </c>
      <c r="J80" s="134">
        <v>32.987000000000002</v>
      </c>
      <c r="K80" s="57">
        <f t="shared" si="21"/>
        <v>552.11699999999996</v>
      </c>
      <c r="L80" s="45">
        <v>552117</v>
      </c>
      <c r="M80" s="100">
        <f t="shared" si="26"/>
        <v>152</v>
      </c>
      <c r="N80" s="97" t="s">
        <v>249</v>
      </c>
      <c r="O80" s="92">
        <v>0.152</v>
      </c>
    </row>
    <row r="81" spans="1:15" s="1" customFormat="1" ht="20.100000000000001" customHeight="1" x14ac:dyDescent="0.25">
      <c r="A81" s="7" t="s">
        <v>78</v>
      </c>
      <c r="B81" s="33">
        <f t="shared" si="16"/>
        <v>716.24300000000005</v>
      </c>
      <c r="C81" s="114">
        <f t="shared" si="17"/>
        <v>126.51251271761248</v>
      </c>
      <c r="D81" s="117">
        <f t="shared" si="24"/>
        <v>0.46145277383342315</v>
      </c>
      <c r="E81" s="34">
        <f t="shared" si="19"/>
        <v>0.49998394399666035</v>
      </c>
      <c r="F81" s="69">
        <f t="shared" si="25"/>
        <v>0.4367335365853659</v>
      </c>
      <c r="G81" s="105" t="s">
        <v>127</v>
      </c>
      <c r="H81" s="131">
        <v>716.24300000000005</v>
      </c>
      <c r="I81" s="131">
        <v>126.51251271761248</v>
      </c>
      <c r="J81" s="134">
        <v>358.11</v>
      </c>
      <c r="K81" s="57">
        <f t="shared" si="21"/>
        <v>1552.1479999999999</v>
      </c>
      <c r="L81" s="45">
        <v>1552148</v>
      </c>
      <c r="M81" s="100">
        <f t="shared" si="26"/>
        <v>1640</v>
      </c>
      <c r="N81" s="97" t="s">
        <v>272</v>
      </c>
      <c r="O81" s="92">
        <v>1.64</v>
      </c>
    </row>
    <row r="82" spans="1:15" s="1" customFormat="1" ht="20.100000000000001" customHeight="1" thickBot="1" x14ac:dyDescent="0.3">
      <c r="A82" s="7" t="s">
        <v>79</v>
      </c>
      <c r="B82" s="33">
        <f t="shared" si="16"/>
        <v>870.90599999999995</v>
      </c>
      <c r="C82" s="114">
        <f t="shared" si="17"/>
        <v>111.18549810989785</v>
      </c>
      <c r="D82" s="32">
        <f t="shared" si="24"/>
        <v>0.25475471581106446</v>
      </c>
      <c r="E82" s="34">
        <f t="shared" si="19"/>
        <v>0.51255359361400665</v>
      </c>
      <c r="F82" s="69">
        <f t="shared" si="25"/>
        <v>0.4976605714285714</v>
      </c>
      <c r="G82" s="105" t="s">
        <v>128</v>
      </c>
      <c r="H82" s="131">
        <v>870.90599999999995</v>
      </c>
      <c r="I82" s="131">
        <v>111.18549810989785</v>
      </c>
      <c r="J82" s="134">
        <v>446.38600000000002</v>
      </c>
      <c r="K82" s="58">
        <f t="shared" si="21"/>
        <v>3418.6060000000002</v>
      </c>
      <c r="L82" s="45">
        <v>3418606</v>
      </c>
      <c r="M82" s="101">
        <f t="shared" si="26"/>
        <v>1750</v>
      </c>
      <c r="N82" s="98" t="s">
        <v>248</v>
      </c>
      <c r="O82" s="93">
        <v>1.75</v>
      </c>
    </row>
    <row r="83" spans="1:15" s="1" customFormat="1" ht="20.100000000000001" customHeight="1" x14ac:dyDescent="0.25">
      <c r="A83" s="9" t="s">
        <v>21</v>
      </c>
      <c r="B83" s="17">
        <f t="shared" si="16"/>
        <v>3645.6019999999999</v>
      </c>
      <c r="C83" s="18">
        <f t="shared" si="17"/>
        <v>117.69851362768922</v>
      </c>
      <c r="D83" s="19">
        <f t="shared" si="24"/>
        <v>0.21585142968928922</v>
      </c>
      <c r="E83" s="20">
        <f t="shared" si="19"/>
        <v>0.51591232394540054</v>
      </c>
      <c r="F83" s="68">
        <f t="shared" si="25"/>
        <v>0.46381704834605597</v>
      </c>
      <c r="G83" s="107" t="s">
        <v>129</v>
      </c>
      <c r="H83" s="130">
        <v>3645.6019999999999</v>
      </c>
      <c r="I83" s="130">
        <v>117.69851362768922</v>
      </c>
      <c r="J83" s="133">
        <v>1880.8109999999999</v>
      </c>
      <c r="K83" s="63">
        <f t="shared" si="21"/>
        <v>16889.403999999999</v>
      </c>
      <c r="L83" s="44">
        <v>16889404</v>
      </c>
      <c r="M83" s="53">
        <f>SUM(M84:M93)</f>
        <v>7860</v>
      </c>
      <c r="N83" s="88" t="s">
        <v>21</v>
      </c>
      <c r="O83" s="91">
        <f t="shared" ref="O83" si="28">SUM(O84:O93)</f>
        <v>7.86</v>
      </c>
    </row>
    <row r="84" spans="1:15" s="1" customFormat="1" ht="20.100000000000001" customHeight="1" x14ac:dyDescent="0.25">
      <c r="A84" s="7" t="s">
        <v>36</v>
      </c>
      <c r="B84" s="33">
        <f t="shared" si="16"/>
        <v>76.978999999999999</v>
      </c>
      <c r="C84" s="114">
        <f t="shared" si="17"/>
        <v>101.1125413755057</v>
      </c>
      <c r="D84" s="32">
        <f t="shared" si="24"/>
        <v>0.34744244196805368</v>
      </c>
      <c r="E84" s="121">
        <f t="shared" si="19"/>
        <v>0.92729185881863896</v>
      </c>
      <c r="F84" s="69">
        <f t="shared" si="25"/>
        <v>0.51319333333333328</v>
      </c>
      <c r="G84" s="106" t="s">
        <v>130</v>
      </c>
      <c r="H84" s="131">
        <v>76.978999999999999</v>
      </c>
      <c r="I84" s="131">
        <v>101.1125413755057</v>
      </c>
      <c r="J84" s="134">
        <v>71.382000000000005</v>
      </c>
      <c r="K84" s="64">
        <f t="shared" si="21"/>
        <v>221.559</v>
      </c>
      <c r="L84" s="45">
        <v>221559</v>
      </c>
      <c r="M84" s="51">
        <f t="shared" si="26"/>
        <v>150</v>
      </c>
      <c r="N84" s="86" t="s">
        <v>250</v>
      </c>
      <c r="O84" s="92">
        <v>0.15</v>
      </c>
    </row>
    <row r="85" spans="1:15" s="1" customFormat="1" ht="20.100000000000001" customHeight="1" x14ac:dyDescent="0.25">
      <c r="A85" s="7" t="s">
        <v>38</v>
      </c>
      <c r="B85" s="33">
        <f t="shared" si="16"/>
        <v>94.02</v>
      </c>
      <c r="C85" s="114">
        <f t="shared" si="17"/>
        <v>174.48269462744733</v>
      </c>
      <c r="D85" s="32">
        <f t="shared" si="24"/>
        <v>0.28267425114774403</v>
      </c>
      <c r="E85" s="34">
        <f t="shared" si="19"/>
        <v>0.64611784726653898</v>
      </c>
      <c r="F85" s="122">
        <f t="shared" si="25"/>
        <v>0.72323076923076923</v>
      </c>
      <c r="G85" s="105" t="s">
        <v>131</v>
      </c>
      <c r="H85" s="131">
        <v>94.02</v>
      </c>
      <c r="I85" s="131">
        <v>174.48269462744733</v>
      </c>
      <c r="J85" s="134">
        <v>60.747999999999998</v>
      </c>
      <c r="K85" s="64">
        <f t="shared" si="21"/>
        <v>332.60899999999998</v>
      </c>
      <c r="L85" s="45">
        <v>332609</v>
      </c>
      <c r="M85" s="51">
        <f t="shared" si="26"/>
        <v>130</v>
      </c>
      <c r="N85" s="86" t="s">
        <v>251</v>
      </c>
      <c r="O85" s="92">
        <v>0.13</v>
      </c>
    </row>
    <row r="86" spans="1:15" s="1" customFormat="1" ht="20.100000000000001" customHeight="1" x14ac:dyDescent="0.25">
      <c r="A86" s="7" t="s">
        <v>39</v>
      </c>
      <c r="B86" s="33">
        <f t="shared" si="16"/>
        <v>146.00399999999999</v>
      </c>
      <c r="C86" s="114">
        <f t="shared" si="17"/>
        <v>113.50695794138225</v>
      </c>
      <c r="D86" s="32">
        <f t="shared" si="24"/>
        <v>0.27634582407474001</v>
      </c>
      <c r="E86" s="34">
        <f t="shared" si="19"/>
        <v>0.62029807402536918</v>
      </c>
      <c r="F86" s="69">
        <f t="shared" si="25"/>
        <v>0.54075555555555554</v>
      </c>
      <c r="G86" s="105" t="s">
        <v>132</v>
      </c>
      <c r="H86" s="131">
        <v>146.00399999999999</v>
      </c>
      <c r="I86" s="131">
        <v>113.50695794138225</v>
      </c>
      <c r="J86" s="134">
        <v>90.566000000000003</v>
      </c>
      <c r="K86" s="64">
        <f t="shared" si="21"/>
        <v>528.33799999999997</v>
      </c>
      <c r="L86" s="45">
        <v>528338</v>
      </c>
      <c r="M86" s="51">
        <f t="shared" si="26"/>
        <v>270</v>
      </c>
      <c r="N86" s="86" t="s">
        <v>252</v>
      </c>
      <c r="O86" s="92">
        <v>0.27</v>
      </c>
    </row>
    <row r="87" spans="1:15" s="1" customFormat="1" ht="20.100000000000001" customHeight="1" x14ac:dyDescent="0.25">
      <c r="A87" s="7" t="s">
        <v>5</v>
      </c>
      <c r="B87" s="33">
        <f t="shared" si="16"/>
        <v>380.27600000000001</v>
      </c>
      <c r="C87" s="114">
        <f t="shared" si="17"/>
        <v>110.69046919071224</v>
      </c>
      <c r="D87" s="32">
        <f t="shared" si="24"/>
        <v>0.1676569618182692</v>
      </c>
      <c r="E87" s="34">
        <f t="shared" si="19"/>
        <v>0.61308891436745938</v>
      </c>
      <c r="F87" s="69">
        <f t="shared" si="25"/>
        <v>0.48753333333333337</v>
      </c>
      <c r="G87" s="105" t="s">
        <v>5</v>
      </c>
      <c r="H87" s="131">
        <v>380.27600000000001</v>
      </c>
      <c r="I87" s="131">
        <v>110.69046919071224</v>
      </c>
      <c r="J87" s="134">
        <v>233.143</v>
      </c>
      <c r="K87" s="64">
        <f t="shared" si="21"/>
        <v>2268.1790000000001</v>
      </c>
      <c r="L87" s="45">
        <v>2268179</v>
      </c>
      <c r="M87" s="51">
        <f t="shared" si="26"/>
        <v>780</v>
      </c>
      <c r="N87" s="86" t="s">
        <v>253</v>
      </c>
      <c r="O87" s="92">
        <v>0.78</v>
      </c>
    </row>
    <row r="88" spans="1:15" s="1" customFormat="1" ht="20.100000000000001" customHeight="1" x14ac:dyDescent="0.25">
      <c r="A88" s="7" t="s">
        <v>7</v>
      </c>
      <c r="B88" s="33">
        <f t="shared" si="16"/>
        <v>522.11099999999999</v>
      </c>
      <c r="C88" s="114">
        <f t="shared" si="17"/>
        <v>104.52840085526896</v>
      </c>
      <c r="D88" s="32">
        <f t="shared" si="24"/>
        <v>0.18325027402726901</v>
      </c>
      <c r="E88" s="34">
        <f t="shared" si="19"/>
        <v>0.54615014814857377</v>
      </c>
      <c r="F88" s="69">
        <f t="shared" si="25"/>
        <v>0.41437380952380953</v>
      </c>
      <c r="G88" s="105" t="s">
        <v>7</v>
      </c>
      <c r="H88" s="131">
        <v>522.11099999999999</v>
      </c>
      <c r="I88" s="131">
        <v>104.52840085526896</v>
      </c>
      <c r="J88" s="134">
        <v>285.15100000000001</v>
      </c>
      <c r="K88" s="64">
        <f t="shared" si="21"/>
        <v>2849.1689999999999</v>
      </c>
      <c r="L88" s="45">
        <v>2849169</v>
      </c>
      <c r="M88" s="51">
        <f t="shared" si="26"/>
        <v>1260</v>
      </c>
      <c r="N88" s="86" t="s">
        <v>255</v>
      </c>
      <c r="O88" s="92">
        <v>1.26</v>
      </c>
    </row>
    <row r="89" spans="1:15" s="1" customFormat="1" ht="20.100000000000001" customHeight="1" x14ac:dyDescent="0.25">
      <c r="A89" s="7" t="s">
        <v>80</v>
      </c>
      <c r="B89" s="33">
        <f t="shared" si="16"/>
        <v>480.86700000000002</v>
      </c>
      <c r="C89" s="114">
        <f t="shared" si="17"/>
        <v>100.65517219725497</v>
      </c>
      <c r="D89" s="32">
        <f t="shared" si="24"/>
        <v>0.20400494838223029</v>
      </c>
      <c r="E89" s="34">
        <f t="shared" si="19"/>
        <v>0.78432290009503658</v>
      </c>
      <c r="F89" s="69">
        <f t="shared" si="25"/>
        <v>0.40072250000000004</v>
      </c>
      <c r="G89" s="105" t="s">
        <v>133</v>
      </c>
      <c r="H89" s="131">
        <v>480.86700000000002</v>
      </c>
      <c r="I89" s="131">
        <v>100.65517219725497</v>
      </c>
      <c r="J89" s="134">
        <v>377.15499999999997</v>
      </c>
      <c r="K89" s="64">
        <f t="shared" si="21"/>
        <v>2357.134</v>
      </c>
      <c r="L89" s="45">
        <v>2357134</v>
      </c>
      <c r="M89" s="51">
        <f t="shared" si="26"/>
        <v>1200</v>
      </c>
      <c r="N89" s="86" t="s">
        <v>256</v>
      </c>
      <c r="O89" s="92">
        <v>1.2</v>
      </c>
    </row>
    <row r="90" spans="1:15" s="1" customFormat="1" ht="20.100000000000001" customHeight="1" x14ac:dyDescent="0.25">
      <c r="A90" s="7" t="s">
        <v>81</v>
      </c>
      <c r="B90" s="33">
        <f t="shared" si="16"/>
        <v>203.98</v>
      </c>
      <c r="C90" s="118">
        <f t="shared" si="17"/>
        <v>90.000176488237059</v>
      </c>
      <c r="D90" s="32">
        <f t="shared" si="24"/>
        <v>7.8325151904255777E-2</v>
      </c>
      <c r="E90" s="34">
        <f t="shared" si="19"/>
        <v>0.7613099323463085</v>
      </c>
      <c r="F90" s="69">
        <f t="shared" si="25"/>
        <v>0.22664444444444443</v>
      </c>
      <c r="G90" s="105" t="s">
        <v>134</v>
      </c>
      <c r="H90" s="131">
        <v>203.98</v>
      </c>
      <c r="I90" s="131">
        <v>90.000176488237059</v>
      </c>
      <c r="J90" s="134">
        <v>155.292</v>
      </c>
      <c r="K90" s="64">
        <f t="shared" si="21"/>
        <v>2604.2719999999999</v>
      </c>
      <c r="L90" s="45">
        <v>2604272</v>
      </c>
      <c r="M90" s="51">
        <f t="shared" si="26"/>
        <v>900</v>
      </c>
      <c r="N90" s="86" t="s">
        <v>254</v>
      </c>
      <c r="O90" s="92">
        <v>0.9</v>
      </c>
    </row>
    <row r="91" spans="1:15" s="1" customFormat="1" ht="20.100000000000001" customHeight="1" x14ac:dyDescent="0.25">
      <c r="A91" s="7" t="s">
        <v>82</v>
      </c>
      <c r="B91" s="116">
        <f t="shared" si="16"/>
        <v>1276.739</v>
      </c>
      <c r="C91" s="114">
        <f t="shared" si="17"/>
        <v>140.6224116662261</v>
      </c>
      <c r="D91" s="117">
        <f t="shared" si="24"/>
        <v>0.45921039948321979</v>
      </c>
      <c r="E91" s="34">
        <f t="shared" si="19"/>
        <v>0.26511526631519833</v>
      </c>
      <c r="F91" s="122">
        <f t="shared" si="25"/>
        <v>0.62279951219512197</v>
      </c>
      <c r="G91" s="105" t="s">
        <v>135</v>
      </c>
      <c r="H91" s="131">
        <v>1276.739</v>
      </c>
      <c r="I91" s="131">
        <v>140.6224116662261</v>
      </c>
      <c r="J91" s="134">
        <v>338.483</v>
      </c>
      <c r="K91" s="64">
        <f t="shared" si="21"/>
        <v>2780.2919999999999</v>
      </c>
      <c r="L91" s="45">
        <v>2780292</v>
      </c>
      <c r="M91" s="51">
        <f t="shared" si="26"/>
        <v>2050</v>
      </c>
      <c r="N91" s="86" t="s">
        <v>257</v>
      </c>
      <c r="O91" s="92">
        <v>2.0499999999999998</v>
      </c>
    </row>
    <row r="92" spans="1:15" s="1" customFormat="1" ht="20.100000000000001" customHeight="1" x14ac:dyDescent="0.25">
      <c r="A92" s="7" t="s">
        <v>83</v>
      </c>
      <c r="B92" s="33">
        <f t="shared" si="16"/>
        <v>256.33999999999997</v>
      </c>
      <c r="C92" s="118">
        <f t="shared" si="17"/>
        <v>97.840814971163795</v>
      </c>
      <c r="D92" s="32">
        <f t="shared" si="24"/>
        <v>0.13638385399042746</v>
      </c>
      <c r="E92" s="34">
        <f t="shared" si="19"/>
        <v>0.68691581493329179</v>
      </c>
      <c r="F92" s="69">
        <f t="shared" si="25"/>
        <v>0.41345161290322574</v>
      </c>
      <c r="G92" s="105" t="s">
        <v>136</v>
      </c>
      <c r="H92" s="131">
        <v>256.33999999999997</v>
      </c>
      <c r="I92" s="131">
        <v>97.840814971163795</v>
      </c>
      <c r="J92" s="134">
        <v>176.084</v>
      </c>
      <c r="K92" s="64">
        <f t="shared" si="21"/>
        <v>1879.548</v>
      </c>
      <c r="L92" s="45">
        <v>1879548</v>
      </c>
      <c r="M92" s="51">
        <f t="shared" si="26"/>
        <v>620</v>
      </c>
      <c r="N92" s="86" t="s">
        <v>258</v>
      </c>
      <c r="O92" s="92">
        <v>0.62</v>
      </c>
    </row>
    <row r="93" spans="1:15" s="1" customFormat="1" ht="20.100000000000001" customHeight="1" thickBot="1" x14ac:dyDescent="0.3">
      <c r="A93" s="7" t="s">
        <v>84</v>
      </c>
      <c r="B93" s="33">
        <f t="shared" si="16"/>
        <v>208.286</v>
      </c>
      <c r="C93" s="114">
        <f t="shared" si="17"/>
        <v>171.54034310374647</v>
      </c>
      <c r="D93" s="32">
        <f t="shared" si="24"/>
        <v>0.19496884781859844</v>
      </c>
      <c r="E93" s="34">
        <f t="shared" si="19"/>
        <v>0.4455748346024217</v>
      </c>
      <c r="F93" s="69">
        <f t="shared" si="25"/>
        <v>0.416572</v>
      </c>
      <c r="G93" s="105" t="s">
        <v>137</v>
      </c>
      <c r="H93" s="131">
        <v>208.286</v>
      </c>
      <c r="I93" s="131">
        <v>171.54034310374647</v>
      </c>
      <c r="J93" s="134">
        <v>92.807000000000002</v>
      </c>
      <c r="K93" s="65">
        <f t="shared" si="21"/>
        <v>1068.3040000000001</v>
      </c>
      <c r="L93" s="45">
        <v>1068304</v>
      </c>
      <c r="M93" s="54">
        <f t="shared" si="26"/>
        <v>500</v>
      </c>
      <c r="N93" s="89" t="s">
        <v>259</v>
      </c>
      <c r="O93" s="93">
        <v>0.5</v>
      </c>
    </row>
    <row r="94" spans="1:15" s="1" customFormat="1" ht="20.100000000000001" customHeight="1" x14ac:dyDescent="0.25">
      <c r="A94" s="9" t="s">
        <v>20</v>
      </c>
      <c r="B94" s="17">
        <f t="shared" si="16"/>
        <v>1476.8810000000001</v>
      </c>
      <c r="C94" s="18">
        <f t="shared" si="17"/>
        <v>139.79605359059647</v>
      </c>
      <c r="D94" s="19">
        <f t="shared" si="24"/>
        <v>0.18252829849155458</v>
      </c>
      <c r="E94" s="20">
        <f t="shared" si="19"/>
        <v>0.54066779923365516</v>
      </c>
      <c r="F94" s="68">
        <f t="shared" si="25"/>
        <v>0.40285897435897439</v>
      </c>
      <c r="G94" s="107" t="s">
        <v>138</v>
      </c>
      <c r="H94" s="130">
        <v>1476.8810000000001</v>
      </c>
      <c r="I94" s="130">
        <v>139.79605359059647</v>
      </c>
      <c r="J94" s="133">
        <v>798.50199999999995</v>
      </c>
      <c r="K94" s="66">
        <f t="shared" si="21"/>
        <v>8091.2439999999997</v>
      </c>
      <c r="L94" s="44">
        <v>8091244</v>
      </c>
      <c r="M94" s="50">
        <f>SUM(M95:M105)</f>
        <v>3666</v>
      </c>
      <c r="N94" s="85" t="s">
        <v>20</v>
      </c>
      <c r="O94" s="91">
        <f t="shared" ref="O94" si="29">SUM(O95:O105)</f>
        <v>3.6659999999999995</v>
      </c>
    </row>
    <row r="95" spans="1:15" s="1" customFormat="1" ht="20.100000000000001" customHeight="1" x14ac:dyDescent="0.25">
      <c r="A95" s="7" t="s">
        <v>37</v>
      </c>
      <c r="B95" s="33">
        <f t="shared" si="16"/>
        <v>208.32599999999999</v>
      </c>
      <c r="C95" s="114">
        <f t="shared" si="17"/>
        <v>169.37899409727305</v>
      </c>
      <c r="D95" s="32">
        <f t="shared" si="24"/>
        <v>0.21200880495080035</v>
      </c>
      <c r="E95" s="34">
        <f t="shared" si="19"/>
        <v>0.42823267379011742</v>
      </c>
      <c r="F95" s="122">
        <f t="shared" si="25"/>
        <v>0.69441999999999993</v>
      </c>
      <c r="G95" s="105" t="s">
        <v>139</v>
      </c>
      <c r="H95" s="131">
        <v>208.32599999999999</v>
      </c>
      <c r="I95" s="131">
        <v>169.37899409727305</v>
      </c>
      <c r="J95" s="134">
        <v>89.212000000000003</v>
      </c>
      <c r="K95" s="64">
        <f>L95/1000</f>
        <v>982.62900000000002</v>
      </c>
      <c r="L95" s="45">
        <v>982629</v>
      </c>
      <c r="M95" s="51">
        <f t="shared" si="26"/>
        <v>300</v>
      </c>
      <c r="N95" s="86" t="s">
        <v>263</v>
      </c>
      <c r="O95" s="92">
        <v>0.3</v>
      </c>
    </row>
    <row r="96" spans="1:15" s="1" customFormat="1" ht="20.100000000000001" customHeight="1" x14ac:dyDescent="0.25">
      <c r="A96" s="7" t="s">
        <v>40</v>
      </c>
      <c r="B96" s="33">
        <f t="shared" si="16"/>
        <v>183.934</v>
      </c>
      <c r="C96" s="114">
        <f t="shared" si="17"/>
        <v>114.63919324881891</v>
      </c>
      <c r="D96" s="32">
        <f t="shared" si="24"/>
        <v>0.18539584624766281</v>
      </c>
      <c r="E96" s="34">
        <f t="shared" si="19"/>
        <v>0.43926082181652115</v>
      </c>
      <c r="F96" s="69">
        <f t="shared" si="25"/>
        <v>0.28297538461538463</v>
      </c>
      <c r="G96" s="106" t="s">
        <v>140</v>
      </c>
      <c r="H96" s="131">
        <v>183.934</v>
      </c>
      <c r="I96" s="131">
        <v>114.63919324881891</v>
      </c>
      <c r="J96" s="134">
        <v>80.795000000000002</v>
      </c>
      <c r="K96" s="64">
        <f t="shared" si="21"/>
        <v>992.11500000000001</v>
      </c>
      <c r="L96" s="45">
        <v>992115</v>
      </c>
      <c r="M96" s="51">
        <f t="shared" si="26"/>
        <v>650</v>
      </c>
      <c r="N96" s="86" t="s">
        <v>260</v>
      </c>
      <c r="O96" s="92">
        <v>0.65</v>
      </c>
    </row>
    <row r="97" spans="1:15" s="1" customFormat="1" ht="20.100000000000001" customHeight="1" x14ac:dyDescent="0.25">
      <c r="A97" s="7" t="s">
        <v>6</v>
      </c>
      <c r="B97" s="33">
        <f t="shared" si="16"/>
        <v>154.37700000000001</v>
      </c>
      <c r="C97" s="114">
        <f t="shared" si="17"/>
        <v>132.77115065406414</v>
      </c>
      <c r="D97" s="32">
        <f t="shared" si="24"/>
        <v>0.14794622158630794</v>
      </c>
      <c r="E97" s="34">
        <f t="shared" si="19"/>
        <v>0.7291047241493227</v>
      </c>
      <c r="F97" s="122">
        <f t="shared" si="25"/>
        <v>0.67120434782608696</v>
      </c>
      <c r="G97" s="105" t="s">
        <v>6</v>
      </c>
      <c r="H97" s="131">
        <v>154.37700000000001</v>
      </c>
      <c r="I97" s="131">
        <v>132.77115065406414</v>
      </c>
      <c r="J97" s="134">
        <v>112.557</v>
      </c>
      <c r="K97" s="64">
        <f>L97/1000</f>
        <v>1043.4670000000001</v>
      </c>
      <c r="L97" s="45">
        <v>1043467</v>
      </c>
      <c r="M97" s="51">
        <f t="shared" si="26"/>
        <v>230</v>
      </c>
      <c r="N97" s="86" t="s">
        <v>262</v>
      </c>
      <c r="O97" s="92">
        <v>0.23</v>
      </c>
    </row>
    <row r="98" spans="1:15" s="1" customFormat="1" ht="20.100000000000001" customHeight="1" x14ac:dyDescent="0.25">
      <c r="A98" s="7" t="s">
        <v>8</v>
      </c>
      <c r="B98" s="33">
        <f t="shared" si="16"/>
        <v>31.289000000000001</v>
      </c>
      <c r="C98" s="114">
        <f t="shared" si="17"/>
        <v>154.1633819471817</v>
      </c>
      <c r="D98" s="32">
        <f t="shared" si="24"/>
        <v>0.10005948117069177</v>
      </c>
      <c r="E98" s="34">
        <f t="shared" si="19"/>
        <v>0.77557608105084852</v>
      </c>
      <c r="F98" s="122">
        <f t="shared" si="25"/>
        <v>0.62578</v>
      </c>
      <c r="G98" s="105" t="s">
        <v>8</v>
      </c>
      <c r="H98" s="131">
        <v>31.289000000000001</v>
      </c>
      <c r="I98" s="131">
        <v>154.1633819471817</v>
      </c>
      <c r="J98" s="134">
        <v>24.266999999999999</v>
      </c>
      <c r="K98" s="64">
        <f t="shared" si="21"/>
        <v>312.70400000000001</v>
      </c>
      <c r="L98" s="45">
        <v>312704</v>
      </c>
      <c r="M98" s="51">
        <f t="shared" si="26"/>
        <v>50</v>
      </c>
      <c r="N98" s="86" t="s">
        <v>261</v>
      </c>
      <c r="O98" s="92">
        <v>0.05</v>
      </c>
    </row>
    <row r="99" spans="1:15" s="1" customFormat="1" ht="20.100000000000001" customHeight="1" x14ac:dyDescent="0.25">
      <c r="A99" s="7" t="s">
        <v>9</v>
      </c>
      <c r="B99" s="33">
        <f t="shared" si="16"/>
        <v>449.11200000000002</v>
      </c>
      <c r="C99" s="114">
        <f t="shared" si="17"/>
        <v>146.88623244100668</v>
      </c>
      <c r="D99" s="32">
        <f t="shared" si="24"/>
        <v>0.24106781978206249</v>
      </c>
      <c r="E99" s="34">
        <f t="shared" si="19"/>
        <v>0.52181638433174804</v>
      </c>
      <c r="F99" s="69">
        <f t="shared" si="25"/>
        <v>0.29940800000000001</v>
      </c>
      <c r="G99" s="105" t="s">
        <v>9</v>
      </c>
      <c r="H99" s="131">
        <v>449.11200000000002</v>
      </c>
      <c r="I99" s="131">
        <v>146.88623244100668</v>
      </c>
      <c r="J99" s="134">
        <v>234.35400000000001</v>
      </c>
      <c r="K99" s="64">
        <f t="shared" si="21"/>
        <v>1863.011</v>
      </c>
      <c r="L99" s="45">
        <v>1863011</v>
      </c>
      <c r="M99" s="51">
        <f t="shared" si="26"/>
        <v>1500</v>
      </c>
      <c r="N99" s="86" t="s">
        <v>264</v>
      </c>
      <c r="O99" s="92">
        <v>1.5</v>
      </c>
    </row>
    <row r="100" spans="1:15" s="1" customFormat="1" ht="20.100000000000001" customHeight="1" x14ac:dyDescent="0.25">
      <c r="A100" s="7" t="s">
        <v>10</v>
      </c>
      <c r="B100" s="33">
        <f t="shared" si="16"/>
        <v>180.64500000000001</v>
      </c>
      <c r="C100" s="114">
        <f t="shared" si="17"/>
        <v>165.65640818722031</v>
      </c>
      <c r="D100" s="32">
        <f t="shared" si="24"/>
        <v>0.1390670203806377</v>
      </c>
      <c r="E100" s="34">
        <f t="shared" si="19"/>
        <v>0.55441888787400706</v>
      </c>
      <c r="F100" s="69">
        <f t="shared" si="25"/>
        <v>0.54740909090909096</v>
      </c>
      <c r="G100" s="105" t="s">
        <v>10</v>
      </c>
      <c r="H100" s="131">
        <v>180.64500000000001</v>
      </c>
      <c r="I100" s="131">
        <v>165.65640818722031</v>
      </c>
      <c r="J100" s="134">
        <v>100.15300000000001</v>
      </c>
      <c r="K100" s="64">
        <f t="shared" si="21"/>
        <v>1298.9780000000001</v>
      </c>
      <c r="L100" s="45">
        <v>1298978</v>
      </c>
      <c r="M100" s="51">
        <f t="shared" si="26"/>
        <v>330</v>
      </c>
      <c r="N100" s="86" t="s">
        <v>266</v>
      </c>
      <c r="O100" s="92">
        <v>0.33</v>
      </c>
    </row>
    <row r="101" spans="1:15" s="1" customFormat="1" ht="20.100000000000001" customHeight="1" x14ac:dyDescent="0.25">
      <c r="A101" s="7" t="s">
        <v>85</v>
      </c>
      <c r="B101" s="33">
        <f t="shared" si="16"/>
        <v>166.45699999999999</v>
      </c>
      <c r="C101" s="114">
        <f t="shared" si="17"/>
        <v>138.04121573993447</v>
      </c>
      <c r="D101" s="32">
        <f t="shared" si="24"/>
        <v>0.21547134396945083</v>
      </c>
      <c r="E101" s="34">
        <f t="shared" si="19"/>
        <v>0.48303766137801357</v>
      </c>
      <c r="F101" s="122">
        <f t="shared" si="25"/>
        <v>0.85362564102564098</v>
      </c>
      <c r="G101" s="105" t="s">
        <v>141</v>
      </c>
      <c r="H101" s="131">
        <v>166.45699999999999</v>
      </c>
      <c r="I101" s="131">
        <v>138.04121573993447</v>
      </c>
      <c r="J101" s="134">
        <v>80.405000000000001</v>
      </c>
      <c r="K101" s="64">
        <f t="shared" si="21"/>
        <v>772.52499999999998</v>
      </c>
      <c r="L101" s="45">
        <v>772525</v>
      </c>
      <c r="M101" s="51">
        <f t="shared" si="26"/>
        <v>195</v>
      </c>
      <c r="N101" s="86" t="s">
        <v>267</v>
      </c>
      <c r="O101" s="92">
        <v>0.19500000000000001</v>
      </c>
    </row>
    <row r="102" spans="1:15" s="1" customFormat="1" ht="20.100000000000001" customHeight="1" x14ac:dyDescent="0.25">
      <c r="A102" s="7" t="s">
        <v>86</v>
      </c>
      <c r="B102" s="33">
        <f t="shared" si="16"/>
        <v>2.145</v>
      </c>
      <c r="C102" s="118">
        <f t="shared" si="17"/>
        <v>51.512968299711815</v>
      </c>
      <c r="D102" s="32">
        <f t="shared" si="24"/>
        <v>1.5569766344625346E-2</v>
      </c>
      <c r="E102" s="34">
        <v>3.0000000000000001E-3</v>
      </c>
      <c r="F102" s="69">
        <f t="shared" si="25"/>
        <v>0.268125</v>
      </c>
      <c r="G102" s="105" t="s">
        <v>142</v>
      </c>
      <c r="H102" s="131">
        <v>2.145</v>
      </c>
      <c r="I102" s="131">
        <v>51.512968299711815</v>
      </c>
      <c r="J102" s="134">
        <v>2.145</v>
      </c>
      <c r="K102" s="64">
        <f t="shared" si="21"/>
        <v>137.767</v>
      </c>
      <c r="L102" s="45">
        <v>137767</v>
      </c>
      <c r="M102" s="51">
        <f t="shared" si="26"/>
        <v>8</v>
      </c>
      <c r="N102" s="86" t="s">
        <v>265</v>
      </c>
      <c r="O102" s="92">
        <v>8.0000000000000002E-3</v>
      </c>
    </row>
    <row r="103" spans="1:15" s="1" customFormat="1" ht="20.100000000000001" customHeight="1" x14ac:dyDescent="0.25">
      <c r="A103" s="7" t="s">
        <v>87</v>
      </c>
      <c r="B103" s="33">
        <f t="shared" si="16"/>
        <v>88.718999999999994</v>
      </c>
      <c r="C103" s="114">
        <f t="shared" si="17"/>
        <v>104.18775615656524</v>
      </c>
      <c r="D103" s="32">
        <f t="shared" si="24"/>
        <v>0.18323670888951765</v>
      </c>
      <c r="E103" s="34">
        <f>J103/B103</f>
        <v>0.72702577801823742</v>
      </c>
      <c r="F103" s="69">
        <f t="shared" si="25"/>
        <v>0.23347105263157894</v>
      </c>
      <c r="G103" s="105" t="s">
        <v>143</v>
      </c>
      <c r="H103" s="131">
        <v>88.718999999999994</v>
      </c>
      <c r="I103" s="131">
        <v>104.18775615656524</v>
      </c>
      <c r="J103" s="134">
        <v>64.501000000000005</v>
      </c>
      <c r="K103" s="64">
        <f t="shared" si="21"/>
        <v>484.17700000000002</v>
      </c>
      <c r="L103" s="45">
        <v>484177</v>
      </c>
      <c r="M103" s="51">
        <f t="shared" si="26"/>
        <v>380</v>
      </c>
      <c r="N103" s="86" t="s">
        <v>268</v>
      </c>
      <c r="O103" s="92">
        <v>0.38</v>
      </c>
    </row>
    <row r="104" spans="1:15" s="1" customFormat="1" ht="20.100000000000001" customHeight="1" x14ac:dyDescent="0.25">
      <c r="A104" s="7" t="s">
        <v>88</v>
      </c>
      <c r="B104" s="33">
        <f t="shared" si="16"/>
        <v>9.8829999999999991</v>
      </c>
      <c r="C104" s="114">
        <f t="shared" si="17"/>
        <v>106.86634948096886</v>
      </c>
      <c r="D104" s="32">
        <f t="shared" si="24"/>
        <v>6.4245828214079093E-2</v>
      </c>
      <c r="E104" s="121">
        <f>J104/B104</f>
        <v>1</v>
      </c>
      <c r="F104" s="69">
        <f t="shared" si="25"/>
        <v>0.4492272727272727</v>
      </c>
      <c r="G104" s="105" t="s">
        <v>144</v>
      </c>
      <c r="H104" s="131">
        <v>9.8829999999999991</v>
      </c>
      <c r="I104" s="131">
        <v>106.86634948096886</v>
      </c>
      <c r="J104" s="134">
        <v>9.8829999999999991</v>
      </c>
      <c r="K104" s="64">
        <f t="shared" si="21"/>
        <v>153.83099999999999</v>
      </c>
      <c r="L104" s="45">
        <v>153831</v>
      </c>
      <c r="M104" s="51">
        <f t="shared" si="26"/>
        <v>22</v>
      </c>
      <c r="N104" s="86" t="s">
        <v>269</v>
      </c>
      <c r="O104" s="92">
        <v>2.1999999999999999E-2</v>
      </c>
    </row>
    <row r="105" spans="1:15" ht="19.5" thickBot="1" x14ac:dyDescent="0.3">
      <c r="A105" s="10" t="s">
        <v>97</v>
      </c>
      <c r="B105" s="37">
        <f t="shared" si="16"/>
        <v>1.994</v>
      </c>
      <c r="C105" s="119">
        <f t="shared" si="17"/>
        <v>80.016051364365964</v>
      </c>
      <c r="D105" s="35">
        <f t="shared" si="24"/>
        <v>3.9848121502797762E-2</v>
      </c>
      <c r="E105" s="36">
        <f>J105/B105</f>
        <v>0.11534603811434303</v>
      </c>
      <c r="F105" s="123">
        <f t="shared" si="25"/>
        <v>1.994</v>
      </c>
      <c r="G105" s="109" t="s">
        <v>145</v>
      </c>
      <c r="H105" s="132">
        <v>1.994</v>
      </c>
      <c r="I105" s="132">
        <v>80.016051364365964</v>
      </c>
      <c r="J105" s="135">
        <v>0.23</v>
      </c>
      <c r="K105" s="67">
        <f t="shared" si="21"/>
        <v>50.04</v>
      </c>
      <c r="L105" s="46">
        <v>50040</v>
      </c>
      <c r="M105" s="52">
        <f t="shared" si="26"/>
        <v>1</v>
      </c>
      <c r="N105" s="87" t="s">
        <v>270</v>
      </c>
      <c r="O105" s="93">
        <v>1E-3</v>
      </c>
    </row>
    <row r="106" spans="1:15" ht="18" x14ac:dyDescent="0.25">
      <c r="G106" s="110"/>
      <c r="H106" s="112"/>
      <c r="I106" s="112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</cp:lastModifiedBy>
  <cp:lastPrinted>2023-05-16T07:37:56Z</cp:lastPrinted>
  <dcterms:created xsi:type="dcterms:W3CDTF">2013-10-22T08:15:47Z</dcterms:created>
  <dcterms:modified xsi:type="dcterms:W3CDTF">2023-05-16T07:40:43Z</dcterms:modified>
</cp:coreProperties>
</file>