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уликов ММ\Documents\Куликов\01 РСС-СРО\01 РСС текущие\300 Статистика\200 Ввод - по регионам и месяцам\2022\"/>
    </mc:Choice>
  </mc:AlternateContent>
  <xr:revisionPtr revIDLastSave="0" documentId="13_ncr:1_{32BD8F94-C15A-4CEE-9453-CE1AE839C0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F105" i="1"/>
  <c r="B95" i="1"/>
  <c r="C95" i="1"/>
  <c r="O94" i="1"/>
  <c r="O83" i="1"/>
  <c r="O54" i="1"/>
  <c r="O46" i="1"/>
  <c r="O37" i="1"/>
  <c r="O5" i="1"/>
  <c r="O27" i="1"/>
  <c r="O24" i="1" s="1"/>
  <c r="M96" i="1"/>
  <c r="M97" i="1"/>
  <c r="M98" i="1"/>
  <c r="M99" i="1"/>
  <c r="M100" i="1"/>
  <c r="M101" i="1"/>
  <c r="M102" i="1"/>
  <c r="M103" i="1"/>
  <c r="M104" i="1"/>
  <c r="M105" i="1"/>
  <c r="M95" i="1"/>
  <c r="M85" i="1"/>
  <c r="M86" i="1"/>
  <c r="M87" i="1"/>
  <c r="M88" i="1"/>
  <c r="M89" i="1"/>
  <c r="M90" i="1"/>
  <c r="M91" i="1"/>
  <c r="M92" i="1"/>
  <c r="M93" i="1"/>
  <c r="M84" i="1"/>
  <c r="M77" i="1"/>
  <c r="M79" i="1"/>
  <c r="M80" i="1"/>
  <c r="M81" i="1"/>
  <c r="M82" i="1"/>
  <c r="M76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55" i="1"/>
  <c r="M48" i="1"/>
  <c r="M49" i="1"/>
  <c r="M50" i="1"/>
  <c r="M51" i="1"/>
  <c r="M52" i="1"/>
  <c r="M53" i="1"/>
  <c r="M47" i="1"/>
  <c r="M39" i="1"/>
  <c r="M40" i="1"/>
  <c r="M41" i="1"/>
  <c r="M42" i="1"/>
  <c r="M43" i="1"/>
  <c r="M44" i="1"/>
  <c r="M45" i="1"/>
  <c r="M38" i="1"/>
  <c r="M26" i="1"/>
  <c r="M28" i="1"/>
  <c r="M29" i="1"/>
  <c r="M30" i="1"/>
  <c r="M31" i="1"/>
  <c r="M32" i="1"/>
  <c r="M33" i="1"/>
  <c r="M34" i="1"/>
  <c r="M35" i="1"/>
  <c r="M36" i="1"/>
  <c r="M25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6" i="1"/>
  <c r="O78" i="1"/>
  <c r="M78" i="1" s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E105" i="1" s="1"/>
  <c r="C105" i="1"/>
  <c r="D105" i="1" l="1"/>
  <c r="M27" i="1"/>
  <c r="O75" i="1"/>
  <c r="O4" i="1" s="1"/>
  <c r="E104" i="1"/>
  <c r="E103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C32" i="1"/>
  <c r="C33" i="1"/>
  <c r="C34" i="1"/>
  <c r="C35" i="1"/>
  <c r="C36" i="1"/>
  <c r="C23" i="1"/>
  <c r="C15" i="1"/>
  <c r="F77" i="1" l="1"/>
  <c r="F79" i="1"/>
  <c r="F85" i="1"/>
  <c r="F97" i="1"/>
  <c r="F99" i="1"/>
  <c r="F102" i="1" l="1"/>
  <c r="F89" i="1"/>
  <c r="F90" i="1"/>
  <c r="F86" i="1"/>
  <c r="F82" i="1"/>
  <c r="F91" i="1"/>
  <c r="F87" i="1"/>
  <c r="F101" i="1"/>
  <c r="F98" i="1"/>
  <c r="F95" i="1"/>
  <c r="F93" i="1"/>
  <c r="F100" i="1"/>
  <c r="F96" i="1"/>
  <c r="F92" i="1"/>
  <c r="F88" i="1"/>
  <c r="F84" i="1"/>
  <c r="F81" i="1"/>
  <c r="F80" i="1"/>
  <c r="F103" i="1"/>
  <c r="F104" i="1"/>
  <c r="F76" i="1"/>
  <c r="K76" i="1"/>
  <c r="D76" i="1" s="1"/>
  <c r="K77" i="1"/>
  <c r="D77" i="1" s="1"/>
  <c r="K78" i="1"/>
  <c r="D78" i="1" s="1"/>
  <c r="K79" i="1"/>
  <c r="D79" i="1" s="1"/>
  <c r="K80" i="1"/>
  <c r="D80" i="1" s="1"/>
  <c r="K81" i="1"/>
  <c r="D81" i="1" s="1"/>
  <c r="K82" i="1"/>
  <c r="D82" i="1" s="1"/>
  <c r="K83" i="1"/>
  <c r="D83" i="1" s="1"/>
  <c r="K84" i="1"/>
  <c r="D84" i="1" s="1"/>
  <c r="K85" i="1"/>
  <c r="D85" i="1" s="1"/>
  <c r="K86" i="1"/>
  <c r="D86" i="1" s="1"/>
  <c r="K87" i="1"/>
  <c r="D87" i="1" s="1"/>
  <c r="K88" i="1"/>
  <c r="D88" i="1" s="1"/>
  <c r="K89" i="1"/>
  <c r="D89" i="1" s="1"/>
  <c r="K90" i="1"/>
  <c r="D90" i="1" s="1"/>
  <c r="K91" i="1"/>
  <c r="D91" i="1" s="1"/>
  <c r="K92" i="1"/>
  <c r="D92" i="1" s="1"/>
  <c r="K93" i="1"/>
  <c r="D93" i="1" s="1"/>
  <c r="K94" i="1"/>
  <c r="D94" i="1" s="1"/>
  <c r="K95" i="1"/>
  <c r="D95" i="1" s="1"/>
  <c r="K96" i="1"/>
  <c r="D96" i="1" s="1"/>
  <c r="K97" i="1"/>
  <c r="D97" i="1" s="1"/>
  <c r="K98" i="1"/>
  <c r="D98" i="1" s="1"/>
  <c r="K99" i="1"/>
  <c r="D99" i="1" s="1"/>
  <c r="K75" i="1" l="1"/>
  <c r="D75" i="1" s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B33" i="1"/>
  <c r="B34" i="1"/>
  <c r="B35" i="1"/>
  <c r="B36" i="1"/>
  <c r="E36" i="1" s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C4" i="1"/>
  <c r="B4" i="1"/>
  <c r="E49" i="1" l="1"/>
  <c r="D49" i="1"/>
  <c r="F49" i="1"/>
  <c r="E5" i="1" l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F36" i="1"/>
  <c r="E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E47" i="1"/>
  <c r="F47" i="1"/>
  <c r="E48" i="1"/>
  <c r="F48" i="1"/>
  <c r="E50" i="1"/>
  <c r="F50" i="1"/>
  <c r="E51" i="1"/>
  <c r="F51" i="1"/>
  <c r="E52" i="1" l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4" i="1"/>
  <c r="M94" i="1" l="1"/>
  <c r="F94" i="1" s="1"/>
  <c r="M83" i="1" l="1"/>
  <c r="F83" i="1" s="1"/>
  <c r="M24" i="1"/>
  <c r="F24" i="1" s="1"/>
  <c r="F78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M54" i="1"/>
  <c r="F54" i="1" s="1"/>
  <c r="F52" i="1"/>
  <c r="F53" i="1"/>
  <c r="M46" i="1"/>
  <c r="F46" i="1" s="1"/>
  <c r="M37" i="1"/>
  <c r="F37" i="1" s="1"/>
  <c r="F4" i="1"/>
  <c r="M5" i="1"/>
  <c r="F5" i="1" s="1"/>
  <c r="M75" i="1" l="1"/>
  <c r="F75" i="1" s="1"/>
  <c r="K100" i="1"/>
  <c r="D100" i="1" s="1"/>
  <c r="K101" i="1"/>
  <c r="D101" i="1" s="1"/>
  <c r="K102" i="1"/>
  <c r="D102" i="1" s="1"/>
  <c r="K103" i="1"/>
  <c r="D103" i="1" s="1"/>
  <c r="K104" i="1"/>
  <c r="D104" i="1" s="1"/>
  <c r="K10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4" i="1"/>
</calcChain>
</file>

<file path=xl/sharedStrings.xml><?xml version="1.0" encoding="utf-8"?>
<sst xmlns="http://schemas.openxmlformats.org/spreadsheetml/2006/main" count="306" uniqueCount="282">
  <si>
    <t>г.Москва</t>
  </si>
  <si>
    <t>г.Санкт-Петербург</t>
  </si>
  <si>
    <t>Краснодарский край</t>
  </si>
  <si>
    <t>Ставропольский край</t>
  </si>
  <si>
    <t>Пермский край</t>
  </si>
  <si>
    <t>Алтайский край</t>
  </si>
  <si>
    <t>Забайкальский край</t>
  </si>
  <si>
    <t>Красноярский край</t>
  </si>
  <si>
    <t>Камчатский край</t>
  </si>
  <si>
    <t>Приморский край</t>
  </si>
  <si>
    <t>Хабаровский край</t>
  </si>
  <si>
    <t>ЦФО</t>
  </si>
  <si>
    <t>СЗФО</t>
  </si>
  <si>
    <t>в т.ч.: Ненецкий АО</t>
  </si>
  <si>
    <t>ЮФО</t>
  </si>
  <si>
    <t>СКФО</t>
  </si>
  <si>
    <t>ПФО</t>
  </si>
  <si>
    <t>УФО</t>
  </si>
  <si>
    <t>в т.ч.: ХМАО- Югра</t>
  </si>
  <si>
    <t>ЯНАО</t>
  </si>
  <si>
    <t>ДФО</t>
  </si>
  <si>
    <t>СФО</t>
  </si>
  <si>
    <t>Кв. м на чел.</t>
  </si>
  <si>
    <t>Респ. Карелия</t>
  </si>
  <si>
    <t>Респ. Адыгея (Адыгея)</t>
  </si>
  <si>
    <t>Респ. Калмыкия</t>
  </si>
  <si>
    <t>Респ. Дагестан</t>
  </si>
  <si>
    <t>Респ. Ингушетия</t>
  </si>
  <si>
    <t>Кабардино-Балкарская Респ.</t>
  </si>
  <si>
    <t>Карачаево-Черкесская Респ.</t>
  </si>
  <si>
    <t>Чеченская Респ.</t>
  </si>
  <si>
    <t>Респ. Башкортостан</t>
  </si>
  <si>
    <t>Респ. Марий Эл</t>
  </si>
  <si>
    <t>Респ. Мордовия</t>
  </si>
  <si>
    <t>Удмуртская Респ.</t>
  </si>
  <si>
    <t>Чувашская Респ.-Чувашия</t>
  </si>
  <si>
    <t>Респ. Алтай</t>
  </si>
  <si>
    <t>Респ. Бурятия</t>
  </si>
  <si>
    <t>Респ. Тыва</t>
  </si>
  <si>
    <t>Респ. Хакасия</t>
  </si>
  <si>
    <t>Респ. Саха (Якутия)</t>
  </si>
  <si>
    <t>Белгородская обл.</t>
  </si>
  <si>
    <t>Брянская обл.</t>
  </si>
  <si>
    <t>Владимирская обл.</t>
  </si>
  <si>
    <t>Воронежская обл.</t>
  </si>
  <si>
    <t>Ивановская обл.</t>
  </si>
  <si>
    <t>Калужская обл.</t>
  </si>
  <si>
    <t>Костромская обл.</t>
  </si>
  <si>
    <t>Курская обл.</t>
  </si>
  <si>
    <t>Липецкая обл.</t>
  </si>
  <si>
    <t>Московская обл.</t>
  </si>
  <si>
    <t>Орловская обл.</t>
  </si>
  <si>
    <t>Рязанская обл.</t>
  </si>
  <si>
    <t>Смоленская обл.</t>
  </si>
  <si>
    <t>Тамбовская обл.</t>
  </si>
  <si>
    <t>Тверская обл.</t>
  </si>
  <si>
    <t>Тульская обл.</t>
  </si>
  <si>
    <t>Ярославская обл.</t>
  </si>
  <si>
    <t>Архангельская обл.</t>
  </si>
  <si>
    <t>Вологодская обл.</t>
  </si>
  <si>
    <t>Калининградская обл.</t>
  </si>
  <si>
    <t>Ленинградская обл.</t>
  </si>
  <si>
    <t>Мурманская обл.</t>
  </si>
  <si>
    <t>Новгородская обл.</t>
  </si>
  <si>
    <t>Псковская обл.</t>
  </si>
  <si>
    <t>Астраханская обл.</t>
  </si>
  <si>
    <t>Волгоградская обл.</t>
  </si>
  <si>
    <t>Ростовская обл.</t>
  </si>
  <si>
    <t>Кировская обл.</t>
  </si>
  <si>
    <t>Нижегородская обл.</t>
  </si>
  <si>
    <t>Оренбургская обл.</t>
  </si>
  <si>
    <t>Пензенская обл.</t>
  </si>
  <si>
    <t>Самарская обл.</t>
  </si>
  <si>
    <t>Саратовская обл.</t>
  </si>
  <si>
    <t>Ульяновская обл.</t>
  </si>
  <si>
    <t>Курганская обл.</t>
  </si>
  <si>
    <t>Свердловская обл.</t>
  </si>
  <si>
    <t>Тюменская обл.</t>
  </si>
  <si>
    <t>Тюменская обл. без АО</t>
  </si>
  <si>
    <t>Челябинская обл.</t>
  </si>
  <si>
    <t>Иркутская обл.</t>
  </si>
  <si>
    <t>Кемеровская обл.</t>
  </si>
  <si>
    <t>Новосибирская обл.</t>
  </si>
  <si>
    <t>Омская обл.</t>
  </si>
  <si>
    <t>Томская обл.</t>
  </si>
  <si>
    <t>Амурская обл.</t>
  </si>
  <si>
    <t>Магаданская обл.</t>
  </si>
  <si>
    <t>Сахалинская обл.</t>
  </si>
  <si>
    <t>Еврейская автономная обл.</t>
  </si>
  <si>
    <t>Архангельская обл. без АО</t>
  </si>
  <si>
    <t>Респ. Сев. Осетия-Алания</t>
  </si>
  <si>
    <t>Республика Крым</t>
  </si>
  <si>
    <t>г.Севастополь</t>
  </si>
  <si>
    <t>Тыс. кв. м</t>
  </si>
  <si>
    <t>Российская Федерация</t>
  </si>
  <si>
    <t>Регион</t>
  </si>
  <si>
    <t>Респ. Коми</t>
  </si>
  <si>
    <t>Чукотский автономный окр.</t>
  </si>
  <si>
    <t>Ввод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</si>
  <si>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</si>
  <si>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</si>
  <si>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</si>
  <si>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</si>
  <si>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</si>
  <si>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</si>
  <si>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</si>
  <si>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</si>
  <si>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</si>
  <si>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</si>
  <si>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</si>
  <si>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</si>
  <si>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</si>
  <si>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</si>
  <si>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</si>
  <si>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</si>
  <si>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</si>
  <si>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</si>
  <si>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</si>
  <si>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</si>
  <si>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</si>
  <si>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</si>
  <si>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</si>
  <si>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</si>
  <si>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</si>
  <si>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</si>
  <si>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АО-Югра</t>
  </si>
  <si>
    <t>Ямало-Ненецкий АО</t>
  </si>
  <si>
    <t>Тюменская область (без автономных округов)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</si>
  <si>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</si>
  <si>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</si>
  <si>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</si>
  <si>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</si>
  <si>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</si>
  <si>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</si>
  <si>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</si>
  <si>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</si>
  <si>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</si>
  <si>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</si>
  <si>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</si>
  <si>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</si>
  <si>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</si>
  <si>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</si>
  <si>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</si>
  <si>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</si>
  <si>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</si>
  <si>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</si>
  <si>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</si>
  <si>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</si>
  <si>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</si>
  <si>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</si>
  <si>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</si>
  <si>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</si>
  <si>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</si>
  <si>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</si>
  <si>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</si>
  <si>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</si>
  <si>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</si>
  <si>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</si>
  <si>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</si>
  <si>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</si>
  <si>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</si>
  <si>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</si>
  <si>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</si>
  <si>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</si>
  <si>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</si>
  <si>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</si>
  <si>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</si>
  <si>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</si>
  <si>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АО</t>
  </si>
  <si>
    <t>Архангельская область (кроме Ненецкого АО)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</si>
  <si>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</si>
  <si>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</si>
  <si>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</si>
  <si>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</si>
  <si>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</si>
  <si>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</si>
  <si>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</si>
  <si>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Адыгея (Адыгея)</t>
  </si>
  <si>
    <t>Республика Калмыкия</t>
  </si>
  <si>
    <t>Астраханская область</t>
  </si>
  <si>
    <t>Волгоградская область</t>
  </si>
  <si>
    <t>% от Нац Проекта</t>
  </si>
  <si>
    <t xml:space="preserve"> % к 2019</t>
  </si>
  <si>
    <r>
      <t xml:space="preserve">Респ. Татарстан </t>
    </r>
    <r>
      <rPr>
        <sz val="12"/>
        <rFont val="Arial"/>
        <family val="2"/>
        <charset val="204"/>
      </rPr>
      <t>(Татарстан)</t>
    </r>
  </si>
  <si>
    <t>% ИЖС</t>
  </si>
  <si>
    <t>ИЖС</t>
  </si>
  <si>
    <t>Расчетные  и исходные данные - не печатать.</t>
  </si>
  <si>
    <t>тыс. чел.</t>
  </si>
  <si>
    <t>чел.</t>
  </si>
  <si>
    <t xml:space="preserve">РФ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</si>
  <si>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</si>
  <si>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</si>
  <si>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</si>
  <si>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Воронежская область </t>
  </si>
  <si>
    <t xml:space="preserve">Ивановская область </t>
  </si>
  <si>
    <t xml:space="preserve">Калужская область </t>
  </si>
  <si>
    <t xml:space="preserve">Костромская область </t>
  </si>
  <si>
    <t xml:space="preserve">Курская область </t>
  </si>
  <si>
    <t xml:space="preserve">Липецкая область </t>
  </si>
  <si>
    <t xml:space="preserve">Московская область </t>
  </si>
  <si>
    <t xml:space="preserve">Орловская область </t>
  </si>
  <si>
    <t xml:space="preserve">Рязанская область </t>
  </si>
  <si>
    <t xml:space="preserve">Смоленская область </t>
  </si>
  <si>
    <t xml:space="preserve">Тамбовская область </t>
  </si>
  <si>
    <t xml:space="preserve">Тверская область </t>
  </si>
  <si>
    <t xml:space="preserve">Тульская область </t>
  </si>
  <si>
    <t xml:space="preserve">Ярославская область </t>
  </si>
  <si>
    <t xml:space="preserve">г. Москва </t>
  </si>
  <si>
    <t xml:space="preserve">Республика Карелия </t>
  </si>
  <si>
    <t xml:space="preserve">Республика Коми </t>
  </si>
  <si>
    <t xml:space="preserve">Архангельская область </t>
  </si>
  <si>
    <t xml:space="preserve">Вологодская область </t>
  </si>
  <si>
    <t xml:space="preserve">Калининградская область </t>
  </si>
  <si>
    <t xml:space="preserve">Ленинградская область </t>
  </si>
  <si>
    <t xml:space="preserve">Мурманская область </t>
  </si>
  <si>
    <t xml:space="preserve">Ненецкий автономный округ </t>
  </si>
  <si>
    <t xml:space="preserve">Новгородская область </t>
  </si>
  <si>
    <t xml:space="preserve">Псковская область </t>
  </si>
  <si>
    <t xml:space="preserve">г. Санкт-Петербург </t>
  </si>
  <si>
    <t xml:space="preserve">Астраханская область </t>
  </si>
  <si>
    <t xml:space="preserve">Республика Адыгея </t>
  </si>
  <si>
    <t xml:space="preserve">Республика Калмыкия </t>
  </si>
  <si>
    <t xml:space="preserve">Волгоградская область </t>
  </si>
  <si>
    <t xml:space="preserve">Краснодарский край </t>
  </si>
  <si>
    <t xml:space="preserve">Республика Крым </t>
  </si>
  <si>
    <t xml:space="preserve">Ростовская область </t>
  </si>
  <si>
    <t xml:space="preserve">г. Севастополь </t>
  </si>
  <si>
    <t xml:space="preserve">Республика Дагестан </t>
  </si>
  <si>
    <t xml:space="preserve">Республика Ингушетия </t>
  </si>
  <si>
    <t xml:space="preserve">Ставропольский край </t>
  </si>
  <si>
    <t xml:space="preserve">Чеченская Республика </t>
  </si>
  <si>
    <t xml:space="preserve">Кировская область </t>
  </si>
  <si>
    <t xml:space="preserve">Республика Башкортостан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</si>
  <si>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</si>
  <si>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</si>
  <si>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</si>
  <si>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 xml:space="preserve">Нижегородская область </t>
  </si>
  <si>
    <t xml:space="preserve">Оренбургская область </t>
  </si>
  <si>
    <t xml:space="preserve">Пензенская область </t>
  </si>
  <si>
    <t xml:space="preserve">Пермский край </t>
  </si>
  <si>
    <t xml:space="preserve">Самарская область </t>
  </si>
  <si>
    <t xml:space="preserve">Саратовская область </t>
  </si>
  <si>
    <t xml:space="preserve">Удмуртская Республика </t>
  </si>
  <si>
    <t xml:space="preserve">Ульяновская область </t>
  </si>
  <si>
    <t xml:space="preserve">Чувашская Республика </t>
  </si>
  <si>
    <t xml:space="preserve">Курганская область </t>
  </si>
  <si>
    <t xml:space="preserve">Свердловская область </t>
  </si>
  <si>
    <t xml:space="preserve">Тюменская область </t>
  </si>
  <si>
    <t xml:space="preserve">ХМАО - Югра </t>
  </si>
  <si>
    <t xml:space="preserve">Челябинская область </t>
  </si>
  <si>
    <t xml:space="preserve">ЯНАО </t>
  </si>
  <si>
    <t xml:space="preserve">Республика Алтай </t>
  </si>
  <si>
    <t xml:space="preserve">Республика Тыва </t>
  </si>
  <si>
    <t xml:space="preserve">Республика Хакасия </t>
  </si>
  <si>
    <t xml:space="preserve">Алтайский край </t>
  </si>
  <si>
    <t xml:space="preserve">Кемеровская область </t>
  </si>
  <si>
    <t xml:space="preserve">Красноярский край </t>
  </si>
  <si>
    <t xml:space="preserve">Иркутская область </t>
  </si>
  <si>
    <t xml:space="preserve">Новосибирская область </t>
  </si>
  <si>
    <t xml:space="preserve">Омская область </t>
  </si>
  <si>
    <t xml:space="preserve">Томская область </t>
  </si>
  <si>
    <t xml:space="preserve">Республика Саха (Якутия) </t>
  </si>
  <si>
    <t xml:space="preserve">Камчатский край </t>
  </si>
  <si>
    <t xml:space="preserve">Забайкальский край </t>
  </si>
  <si>
    <t xml:space="preserve">Республика Бурятия </t>
  </si>
  <si>
    <t xml:space="preserve">Приморский край </t>
  </si>
  <si>
    <t xml:space="preserve">Магаданская область </t>
  </si>
  <si>
    <t xml:space="preserve">Хабаровский край </t>
  </si>
  <si>
    <t xml:space="preserve">Амурская область </t>
  </si>
  <si>
    <t xml:space="preserve">Сахалинская область </t>
  </si>
  <si>
    <t xml:space="preserve">Еврейская автономная область </t>
  </si>
  <si>
    <t xml:space="preserve">Чукотский автономный округ </t>
  </si>
  <si>
    <t>Архангельская область без АО</t>
  </si>
  <si>
    <t>Тюменская область без АО</t>
  </si>
  <si>
    <t>Млн кв. м</t>
  </si>
  <si>
    <t>Ввод по Нацпроекту (ФП "Жильё") в 2022 году</t>
  </si>
  <si>
    <t xml:space="preserve">Кабардино-Балкарская Респ </t>
  </si>
  <si>
    <t xml:space="preserve">Карачаево-Черкесская респ </t>
  </si>
  <si>
    <t xml:space="preserve">Респ Северная Осетия - Алания </t>
  </si>
  <si>
    <t>Числ. насел. на 01.01.2021</t>
  </si>
  <si>
    <t xml:space="preserve"> % к 2021</t>
  </si>
  <si>
    <t>Жилищное строительство за январь-август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</si>
</sst>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00"/>
    <numFmt numFmtId="166" formatCode="#,##0.0"/>
    <numFmt numFmtId="167" formatCode="0.0%"/>
    <numFmt numFmtId="168" formatCode="0.000"/>
  </numFmts>
  <fonts count="28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rgb="FF000099"/>
      <name val="Arial"/>
      <family val="2"/>
      <charset val="204"/>
    </font>
    <font>
      <sz val="14"/>
      <color rgb="FF000099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4"/>
      <color rgb="FFC00000"/>
      <name val="Arial"/>
      <family val="2"/>
      <charset val="204"/>
    </font>
    <font>
      <sz val="7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rgb="FF003300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1.5"/>
      <color rgb="FF000000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3" fillId="0" borderId="0"/>
    <xf numFmtId="9" fontId="14" fillId="0" borderId="0" applyFont="0" applyFill="0" applyBorder="0" applyAlignment="0" applyProtection="0"/>
    <xf numFmtId="0" fontId="21" fillId="0" borderId="0"/>
    <xf numFmtId="0" fontId="22" fillId="0" borderId="0"/>
  </cellStyleXfs>
  <cellXfs count="138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0" xfId="0" applyFont="1" applyAlignment="1">
      <alignment wrapText="1"/>
    </xf>
    <xf numFmtId="165" fontId="8" fillId="0" borderId="0" xfId="0" applyNumberFormat="1" applyFont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166" fontId="2" fillId="0" borderId="0" xfId="0" applyNumberFormat="1" applyFont="1" applyAlignment="1">
      <alignment horizontal="right" vertical="center" wrapText="1"/>
    </xf>
    <xf numFmtId="0" fontId="15" fillId="0" borderId="1" xfId="0" applyFont="1" applyBorder="1" applyAlignment="1">
      <alignment wrapText="1"/>
    </xf>
    <xf numFmtId="166" fontId="3" fillId="0" borderId="6" xfId="0" applyNumberFormat="1" applyFont="1" applyBorder="1" applyAlignment="1">
      <alignment horizontal="right" vertical="center" wrapText="1"/>
    </xf>
    <xf numFmtId="166" fontId="3" fillId="0" borderId="12" xfId="0" applyNumberFormat="1" applyFont="1" applyBorder="1" applyAlignment="1">
      <alignment horizontal="right" vertical="center" wrapText="1"/>
    </xf>
    <xf numFmtId="165" fontId="3" fillId="0" borderId="12" xfId="0" applyNumberFormat="1" applyFont="1" applyBorder="1" applyAlignment="1">
      <alignment vertical="center" wrapText="1"/>
    </xf>
    <xf numFmtId="167" fontId="3" fillId="0" borderId="12" xfId="3" applyNumberFormat="1" applyFont="1" applyBorder="1" applyAlignment="1">
      <alignment horizontal="right" vertical="center" wrapText="1"/>
    </xf>
    <xf numFmtId="166" fontId="3" fillId="0" borderId="14" xfId="0" applyNumberFormat="1" applyFont="1" applyBorder="1" applyAlignment="1">
      <alignment horizontal="right" vertical="center" wrapText="1"/>
    </xf>
    <xf numFmtId="166" fontId="3" fillId="0" borderId="15" xfId="0" applyNumberFormat="1" applyFont="1" applyBorder="1" applyAlignment="1">
      <alignment horizontal="right" vertical="center" wrapText="1"/>
    </xf>
    <xf numFmtId="165" fontId="3" fillId="0" borderId="15" xfId="0" applyNumberFormat="1" applyFont="1" applyBorder="1" applyAlignment="1">
      <alignment vertical="center" wrapText="1"/>
    </xf>
    <xf numFmtId="167" fontId="3" fillId="0" borderId="15" xfId="3" applyNumberFormat="1" applyFont="1" applyBorder="1" applyAlignment="1">
      <alignment horizontal="right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center" vertical="center" wrapText="1"/>
    </xf>
    <xf numFmtId="3" fontId="6" fillId="0" borderId="0" xfId="1" applyNumberFormat="1" applyFont="1"/>
    <xf numFmtId="164" fontId="17" fillId="0" borderId="0" xfId="0" applyNumberFormat="1" applyFont="1" applyAlignment="1">
      <alignment horizontal="right" wrapText="1"/>
    </xf>
    <xf numFmtId="164" fontId="12" fillId="0" borderId="0" xfId="0" applyNumberFormat="1" applyFont="1" applyAlignment="1">
      <alignment horizontal="right" wrapText="1"/>
    </xf>
    <xf numFmtId="0" fontId="17" fillId="0" borderId="0" xfId="0" applyFont="1"/>
    <xf numFmtId="166" fontId="2" fillId="2" borderId="18" xfId="0" applyNumberFormat="1" applyFont="1" applyFill="1" applyBorder="1" applyAlignment="1">
      <alignment horizontal="right" vertical="center" wrapText="1"/>
    </xf>
    <xf numFmtId="168" fontId="0" fillId="0" borderId="0" xfId="0" applyNumberFormat="1"/>
    <xf numFmtId="168" fontId="2" fillId="0" borderId="0" xfId="0" applyNumberFormat="1" applyFont="1"/>
    <xf numFmtId="168" fontId="20" fillId="2" borderId="20" xfId="0" applyNumberFormat="1" applyFont="1" applyFill="1" applyBorder="1" applyAlignment="1">
      <alignment vertical="center" wrapText="1"/>
    </xf>
    <xf numFmtId="168" fontId="20" fillId="2" borderId="24" xfId="0" applyNumberFormat="1" applyFont="1" applyFill="1" applyBorder="1" applyAlignment="1">
      <alignment vertical="center" wrapText="1"/>
    </xf>
    <xf numFmtId="168" fontId="20" fillId="2" borderId="22" xfId="0" applyNumberFormat="1" applyFont="1" applyFill="1" applyBorder="1" applyAlignment="1">
      <alignment vertical="center" wrapText="1"/>
    </xf>
    <xf numFmtId="166" fontId="2" fillId="0" borderId="5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vertical="center" wrapText="1"/>
    </xf>
    <xf numFmtId="166" fontId="2" fillId="0" borderId="7" xfId="0" applyNumberFormat="1" applyFont="1" applyBorder="1" applyAlignment="1">
      <alignment horizontal="right" vertical="center" wrapText="1"/>
    </xf>
    <xf numFmtId="167" fontId="2" fillId="0" borderId="5" xfId="3" applyNumberFormat="1" applyFont="1" applyBorder="1" applyAlignment="1">
      <alignment horizontal="right" vertical="center" wrapText="1"/>
    </xf>
    <xf numFmtId="166" fontId="2" fillId="0" borderId="11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vertical="center" wrapText="1"/>
    </xf>
    <xf numFmtId="167" fontId="2" fillId="0" borderId="11" xfId="3" applyNumberFormat="1" applyFont="1" applyBorder="1" applyAlignment="1">
      <alignment horizontal="right" vertical="center" wrapText="1"/>
    </xf>
    <xf numFmtId="166" fontId="2" fillId="0" borderId="8" xfId="0" applyNumberFormat="1" applyFont="1" applyBorder="1" applyAlignment="1">
      <alignment horizontal="right" vertical="center" wrapText="1"/>
    </xf>
    <xf numFmtId="166" fontId="2" fillId="0" borderId="9" xfId="0" applyNumberFormat="1" applyFont="1" applyBorder="1" applyAlignment="1">
      <alignment horizontal="right" vertical="center" wrapText="1"/>
    </xf>
    <xf numFmtId="165" fontId="2" fillId="0" borderId="9" xfId="0" applyNumberFormat="1" applyFont="1" applyBorder="1" applyAlignment="1">
      <alignment vertical="center" wrapText="1"/>
    </xf>
    <xf numFmtId="167" fontId="2" fillId="0" borderId="9" xfId="3" applyNumberFormat="1" applyFont="1" applyBorder="1" applyAlignment="1">
      <alignment horizontal="right" vertical="center" wrapText="1"/>
    </xf>
    <xf numFmtId="164" fontId="6" fillId="2" borderId="19" xfId="0" applyNumberFormat="1" applyFont="1" applyFill="1" applyBorder="1" applyAlignment="1">
      <alignment vertical="center" wrapText="1"/>
    </xf>
    <xf numFmtId="168" fontId="20" fillId="2" borderId="32" xfId="0" applyNumberFormat="1" applyFont="1" applyFill="1" applyBorder="1" applyAlignment="1">
      <alignment vertical="center" wrapText="1"/>
    </xf>
    <xf numFmtId="168" fontId="20" fillId="2" borderId="33" xfId="0" applyNumberFormat="1" applyFont="1" applyFill="1" applyBorder="1" applyAlignment="1">
      <alignment vertical="center" wrapText="1"/>
    </xf>
    <xf numFmtId="168" fontId="20" fillId="2" borderId="34" xfId="0" applyNumberFormat="1" applyFont="1" applyFill="1" applyBorder="1" applyAlignment="1">
      <alignment vertical="center" wrapText="1"/>
    </xf>
    <xf numFmtId="164" fontId="6" fillId="2" borderId="28" xfId="0" applyNumberFormat="1" applyFont="1" applyFill="1" applyBorder="1" applyAlignment="1">
      <alignment vertical="center" wrapText="1"/>
    </xf>
    <xf numFmtId="164" fontId="6" fillId="2" borderId="35" xfId="0" applyNumberFormat="1" applyFont="1" applyFill="1" applyBorder="1" applyAlignment="1">
      <alignment horizontal="center" vertical="center" wrapText="1"/>
    </xf>
    <xf numFmtId="164" fontId="6" fillId="2" borderId="28" xfId="0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vertical="center" wrapText="1"/>
    </xf>
    <xf numFmtId="0" fontId="20" fillId="2" borderId="21" xfId="0" applyFont="1" applyFill="1" applyBorder="1" applyAlignment="1">
      <alignment vertical="center" wrapText="1"/>
    </xf>
    <xf numFmtId="0" fontId="20" fillId="2" borderId="20" xfId="0" applyFont="1" applyFill="1" applyBorder="1" applyAlignment="1">
      <alignment vertical="center" wrapText="1"/>
    </xf>
    <xf numFmtId="0" fontId="20" fillId="2" borderId="22" xfId="0" applyFont="1" applyFill="1" applyBorder="1" applyAlignment="1">
      <alignment vertical="center" wrapText="1"/>
    </xf>
    <xf numFmtId="166" fontId="2" fillId="2" borderId="30" xfId="0" applyNumberFormat="1" applyFont="1" applyFill="1" applyBorder="1" applyAlignment="1">
      <alignment horizontal="right" vertical="center" wrapText="1"/>
    </xf>
    <xf numFmtId="3" fontId="18" fillId="2" borderId="21" xfId="0" applyNumberFormat="1" applyFont="1" applyFill="1" applyBorder="1" applyAlignment="1">
      <alignment horizontal="right" vertical="center" wrapText="1"/>
    </xf>
    <xf numFmtId="3" fontId="19" fillId="2" borderId="20" xfId="0" applyNumberFormat="1" applyFont="1" applyFill="1" applyBorder="1" applyAlignment="1">
      <alignment horizontal="right" vertical="center" wrapText="1"/>
    </xf>
    <xf numFmtId="3" fontId="19" fillId="2" borderId="22" xfId="0" applyNumberFormat="1" applyFont="1" applyFill="1" applyBorder="1" applyAlignment="1">
      <alignment horizontal="right" vertical="center" wrapText="1"/>
    </xf>
    <xf numFmtId="166" fontId="3" fillId="2" borderId="35" xfId="0" applyNumberFormat="1" applyFont="1" applyFill="1" applyBorder="1" applyAlignment="1">
      <alignment vertical="center"/>
    </xf>
    <xf numFmtId="0" fontId="20" fillId="2" borderId="31" xfId="0" applyFont="1" applyFill="1" applyBorder="1" applyAlignment="1">
      <alignment vertical="center" wrapText="1"/>
    </xf>
    <xf numFmtId="166" fontId="16" fillId="2" borderId="26" xfId="0" applyNumberFormat="1" applyFont="1" applyFill="1" applyBorder="1" applyAlignment="1">
      <alignment horizontal="right" vertical="center" wrapText="1"/>
    </xf>
    <xf numFmtId="0" fontId="20" fillId="2" borderId="25" xfId="0" applyFont="1" applyFill="1" applyBorder="1" applyAlignment="1">
      <alignment vertical="center" wrapText="1"/>
    </xf>
    <xf numFmtId="166" fontId="16" fillId="2" borderId="29" xfId="0" applyNumberFormat="1" applyFont="1" applyFill="1" applyBorder="1" applyAlignment="1">
      <alignment horizontal="right" vertical="center" wrapText="1"/>
    </xf>
    <xf numFmtId="166" fontId="2" fillId="2" borderId="36" xfId="0" applyNumberFormat="1" applyFont="1" applyFill="1" applyBorder="1" applyAlignment="1">
      <alignment horizontal="right" vertical="center" wrapText="1"/>
    </xf>
    <xf numFmtId="0" fontId="20" fillId="2" borderId="24" xfId="0" applyFont="1" applyFill="1" applyBorder="1" applyAlignment="1">
      <alignment vertical="center" wrapText="1"/>
    </xf>
    <xf numFmtId="166" fontId="16" fillId="2" borderId="3" xfId="0" applyNumberFormat="1" applyFont="1" applyFill="1" applyBorder="1" applyAlignment="1">
      <alignment horizontal="right" vertical="center" wrapText="1"/>
    </xf>
    <xf numFmtId="166" fontId="2" fillId="2" borderId="1" xfId="0" applyNumberFormat="1" applyFont="1" applyFill="1" applyBorder="1" applyAlignment="1">
      <alignment horizontal="right" vertical="center" wrapText="1"/>
    </xf>
    <xf numFmtId="166" fontId="2" fillId="2" borderId="4" xfId="0" applyNumberFormat="1" applyFont="1" applyFill="1" applyBorder="1" applyAlignment="1">
      <alignment horizontal="right" vertical="center" wrapText="1"/>
    </xf>
    <xf numFmtId="166" fontId="16" fillId="2" borderId="37" xfId="0" applyNumberFormat="1" applyFont="1" applyFill="1" applyBorder="1" applyAlignment="1">
      <alignment horizontal="right" vertical="center" wrapText="1"/>
    </xf>
    <xf numFmtId="166" fontId="2" fillId="2" borderId="38" xfId="0" applyNumberFormat="1" applyFont="1" applyFill="1" applyBorder="1" applyAlignment="1">
      <alignment horizontal="right" vertical="center" wrapText="1"/>
    </xf>
    <xf numFmtId="0" fontId="20" fillId="2" borderId="12" xfId="0" applyFont="1" applyFill="1" applyBorder="1" applyAlignment="1">
      <alignment vertical="center" wrapText="1"/>
    </xf>
    <xf numFmtId="0" fontId="20" fillId="2" borderId="11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vertical="center" wrapText="1"/>
    </xf>
    <xf numFmtId="0" fontId="20" fillId="2" borderId="9" xfId="0" applyFont="1" applyFill="1" applyBorder="1" applyAlignment="1">
      <alignment vertical="center" wrapText="1"/>
    </xf>
    <xf numFmtId="166" fontId="11" fillId="0" borderId="7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7" fontId="11" fillId="0" borderId="5" xfId="3" applyNumberFormat="1" applyFont="1" applyBorder="1" applyAlignment="1">
      <alignment horizontal="right" vertical="center" wrapText="1"/>
    </xf>
    <xf numFmtId="165" fontId="11" fillId="0" borderId="5" xfId="0" applyNumberFormat="1" applyFont="1" applyBorder="1" applyAlignment="1">
      <alignment vertical="center" wrapText="1"/>
    </xf>
    <xf numFmtId="164" fontId="6" fillId="2" borderId="31" xfId="0" applyNumberFormat="1" applyFont="1" applyFill="1" applyBorder="1" applyAlignment="1">
      <alignment horizontal="center" vertical="center" wrapText="1"/>
    </xf>
    <xf numFmtId="167" fontId="8" fillId="0" borderId="5" xfId="3" applyNumberFormat="1" applyFont="1" applyBorder="1" applyAlignment="1">
      <alignment horizontal="right" vertical="center" wrapText="1"/>
    </xf>
    <xf numFmtId="3" fontId="1" fillId="2" borderId="27" xfId="0" applyNumberFormat="1" applyFont="1" applyFill="1" applyBorder="1" applyAlignment="1">
      <alignment horizontal="right" vertical="center"/>
    </xf>
    <xf numFmtId="168" fontId="20" fillId="2" borderId="39" xfId="0" applyNumberFormat="1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horizontal="right" vertical="center"/>
    </xf>
    <xf numFmtId="3" fontId="8" fillId="2" borderId="7" xfId="0" applyNumberFormat="1" applyFont="1" applyFill="1" applyBorder="1" applyAlignment="1">
      <alignment horizontal="right" vertical="center"/>
    </xf>
    <xf numFmtId="3" fontId="8" fillId="2" borderId="8" xfId="0" applyNumberFormat="1" applyFont="1" applyFill="1" applyBorder="1" applyAlignment="1">
      <alignment horizontal="right" vertical="center"/>
    </xf>
    <xf numFmtId="3" fontId="1" fillId="2" borderId="40" xfId="0" applyNumberFormat="1" applyFont="1" applyFill="1" applyBorder="1" applyAlignment="1">
      <alignment horizontal="right" vertical="center"/>
    </xf>
    <xf numFmtId="3" fontId="8" fillId="2" borderId="13" xfId="0" applyNumberFormat="1" applyFont="1" applyFill="1" applyBorder="1" applyAlignment="1">
      <alignment horizontal="right" vertical="center"/>
    </xf>
    <xf numFmtId="3" fontId="1" fillId="2" borderId="40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1" fillId="2" borderId="40" xfId="0" applyNumberFormat="1" applyFont="1" applyFill="1" applyBorder="1"/>
    <xf numFmtId="3" fontId="2" fillId="2" borderId="7" xfId="0" applyNumberFormat="1" applyFont="1" applyFill="1" applyBorder="1"/>
    <xf numFmtId="3" fontId="2" fillId="2" borderId="13" xfId="0" applyNumberFormat="1" applyFont="1" applyFill="1" applyBorder="1"/>
    <xf numFmtId="3" fontId="1" fillId="2" borderId="6" xfId="0" applyNumberFormat="1" applyFont="1" applyFill="1" applyBorder="1"/>
    <xf numFmtId="3" fontId="2" fillId="2" borderId="8" xfId="0" applyNumberFormat="1" applyFont="1" applyFill="1" applyBorder="1"/>
    <xf numFmtId="168" fontId="20" fillId="2" borderId="41" xfId="0" applyNumberFormat="1" applyFont="1" applyFill="1" applyBorder="1" applyAlignment="1">
      <alignment vertical="center" wrapText="1"/>
    </xf>
    <xf numFmtId="168" fontId="20" fillId="2" borderId="16" xfId="0" applyNumberFormat="1" applyFont="1" applyFill="1" applyBorder="1" applyAlignment="1">
      <alignment vertical="center" wrapText="1"/>
    </xf>
    <xf numFmtId="167" fontId="3" fillId="0" borderId="21" xfId="3" applyNumberFormat="1" applyFont="1" applyBorder="1" applyAlignment="1">
      <alignment horizontal="right" vertical="center" wrapText="1"/>
    </xf>
    <xf numFmtId="167" fontId="2" fillId="0" borderId="20" xfId="3" applyNumberFormat="1" applyFont="1" applyBorder="1" applyAlignment="1">
      <alignment horizontal="right" vertical="center" wrapText="1"/>
    </xf>
    <xf numFmtId="167" fontId="2" fillId="0" borderId="22" xfId="3" applyNumberFormat="1" applyFont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164" fontId="24" fillId="0" borderId="0" xfId="0" applyNumberFormat="1" applyFont="1" applyAlignment="1">
      <alignment horizontal="right" wrapText="1" indent="1"/>
    </xf>
    <xf numFmtId="164" fontId="24" fillId="0" borderId="0" xfId="0" applyNumberFormat="1" applyFont="1" applyAlignment="1">
      <alignment horizontal="right" wrapText="1" indent="2"/>
    </xf>
    <xf numFmtId="166" fontId="24" fillId="0" borderId="0" xfId="0" applyNumberFormat="1" applyFont="1" applyAlignment="1">
      <alignment horizontal="right" wrapText="1" indent="1"/>
    </xf>
    <xf numFmtId="0" fontId="25" fillId="0" borderId="0" xfId="0" applyFont="1" applyAlignment="1">
      <alignment wrapText="1"/>
    </xf>
    <xf numFmtId="164" fontId="10" fillId="0" borderId="0" xfId="0" applyNumberFormat="1" applyFont="1" applyAlignment="1">
      <alignment horizontal="right" wrapText="1" indent="1"/>
    </xf>
    <xf numFmtId="164" fontId="10" fillId="0" borderId="0" xfId="0" applyNumberFormat="1" applyFont="1" applyAlignment="1">
      <alignment horizontal="right" wrapText="1" indent="2"/>
    </xf>
    <xf numFmtId="166" fontId="10" fillId="0" borderId="0" xfId="0" applyNumberFormat="1" applyFont="1" applyAlignment="1">
      <alignment horizontal="right" wrapText="1" indent="1"/>
    </xf>
    <xf numFmtId="0" fontId="10" fillId="0" borderId="0" xfId="0" applyFont="1" applyAlignment="1">
      <alignment wrapText="1"/>
    </xf>
    <xf numFmtId="164" fontId="9" fillId="0" borderId="0" xfId="0" applyNumberFormat="1" applyFont="1" applyAlignment="1">
      <alignment horizontal="right" wrapText="1" indent="1"/>
    </xf>
    <xf numFmtId="164" fontId="9" fillId="0" borderId="0" xfId="0" applyNumberFormat="1" applyFont="1" applyAlignment="1">
      <alignment horizontal="right" wrapText="1" indent="2"/>
    </xf>
    <xf numFmtId="166" fontId="9" fillId="0" borderId="0" xfId="0" applyNumberFormat="1" applyFont="1" applyAlignment="1">
      <alignment horizontal="right" wrapText="1" indent="1"/>
    </xf>
    <xf numFmtId="166" fontId="26" fillId="0" borderId="42" xfId="4" applyNumberFormat="1" applyFont="1" applyBorder="1" applyAlignment="1">
      <alignment horizontal="right" vertical="center" indent="1"/>
    </xf>
    <xf numFmtId="166" fontId="27" fillId="0" borderId="42" xfId="4" applyNumberFormat="1" applyFont="1" applyBorder="1" applyAlignment="1">
      <alignment horizontal="right" vertical="center" indent="1"/>
    </xf>
    <xf numFmtId="166" fontId="26" fillId="0" borderId="0" xfId="4" applyNumberFormat="1" applyFont="1" applyAlignment="1">
      <alignment horizontal="right" vertical="center" indent="1"/>
    </xf>
    <xf numFmtId="166" fontId="27" fillId="0" borderId="0" xfId="4" applyNumberFormat="1" applyFont="1" applyAlignment="1">
      <alignment horizontal="right" vertical="center" indent="1"/>
    </xf>
    <xf numFmtId="166" fontId="9" fillId="0" borderId="7" xfId="0" applyNumberFormat="1" applyFont="1" applyBorder="1" applyAlignment="1">
      <alignment horizontal="right" vertical="center" wrapText="1"/>
    </xf>
    <xf numFmtId="165" fontId="9" fillId="0" borderId="5" xfId="0" applyNumberFormat="1" applyFont="1" applyBorder="1" applyAlignment="1">
      <alignment vertical="center" wrapText="1"/>
    </xf>
    <xf numFmtId="166" fontId="27" fillId="0" borderId="10" xfId="4" applyNumberFormat="1" applyFont="1" applyBorder="1" applyAlignment="1">
      <alignment horizontal="right" vertical="center" indent="1"/>
    </xf>
    <xf numFmtId="166" fontId="27" fillId="0" borderId="43" xfId="4" applyNumberFormat="1" applyFont="1" applyBorder="1" applyAlignment="1">
      <alignment horizontal="right" vertical="center" indent="1"/>
    </xf>
    <xf numFmtId="0" fontId="17" fillId="2" borderId="35" xfId="0" applyFont="1" applyFill="1" applyBorder="1"/>
    <xf numFmtId="0" fontId="23" fillId="0" borderId="0" xfId="0" applyFont="1" applyAlignment="1">
      <alignment wrapText="1"/>
    </xf>
    <xf numFmtId="0" fontId="10" fillId="0" borderId="0" xfId="0" applyFont="1"/>
    <xf numFmtId="167" fontId="3" fillId="0" borderId="19" xfId="3" applyNumberFormat="1" applyFont="1" applyBorder="1" applyAlignment="1">
      <alignment horizontal="right" vertical="center" wrapText="1"/>
    </xf>
    <xf numFmtId="0" fontId="10" fillId="0" borderId="43" xfId="0" applyFont="1" applyBorder="1"/>
    <xf numFmtId="166" fontId="11" fillId="0" borderId="8" xfId="0" applyNumberFormat="1" applyFont="1" applyBorder="1" applyAlignment="1">
      <alignment horizontal="right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2" borderId="9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6" fontId="2" fillId="3" borderId="5" xfId="0" applyNumberFormat="1" applyFont="1" applyFill="1" applyBorder="1" applyAlignment="1">
      <alignment horizontal="right" vertical="center" wrapText="1"/>
    </xf>
    <xf numFmtId="166" fontId="2" fillId="3" borderId="11" xfId="0" applyNumberFormat="1" applyFont="1" applyFill="1" applyBorder="1" applyAlignment="1">
      <alignment horizontal="right" vertical="center" wrapText="1"/>
    </xf>
  </cellXfs>
  <cellStyles count="6">
    <cellStyle name="Normal" xfId="4" xr:uid="{0F2C3097-DC07-4CA6-958B-98A74B0EEA12}"/>
    <cellStyle name="Обычный" xfId="0" builtinId="0"/>
    <cellStyle name="Обычный 2" xfId="1" xr:uid="{00000000-0005-0000-0000-000001000000}"/>
    <cellStyle name="Обычный 3" xfId="2" xr:uid="{137E1B4D-9E0B-4B6D-8AA2-C2C9AEF54728}"/>
    <cellStyle name="Обычный 4" xfId="5" xr:uid="{ABBC2249-4140-4DC1-BE83-16745AF39A33}"/>
    <cellStyle name="Процентный" xfId="3" builtinId="5"/>
  </cellStyles>
  <dxfs count="0"/>
  <tableStyles count="0" defaultTableStyle="TableStyleMedium2" defaultPivotStyle="PivotStyleLight16"/>
  <colors>
    <mruColors>
      <color rgb="FF006600"/>
      <color rgb="FF00009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8"/>
  <sheetViews>
    <sheetView tabSelected="1" topLeftCell="A76" zoomScale="50" zoomScaleNormal="50" zoomScalePageLayoutView="75" workbookViewId="0">
      <selection activeCell="Q102" sqref="Q102"/>
    </sheetView>
  </sheetViews>
  <sheetFormatPr defaultRowHeight="15" x14ac:dyDescent="0.25"/>
  <cols>
    <col min="1" max="1" width="38" customWidth="1"/>
    <col min="2" max="2" width="12" style="5" customWidth="1"/>
    <col min="3" max="3" width="10.28515625" style="5" customWidth="1"/>
    <col min="4" max="4" width="9.5703125" style="6" customWidth="1"/>
    <col min="5" max="5" width="11.28515625" customWidth="1"/>
    <col min="6" max="6" width="10.5703125" customWidth="1"/>
    <col min="7" max="7" width="48.7109375" style="31" hidden="1" customWidth="1"/>
    <col min="8" max="8" width="13.5703125" hidden="1" customWidth="1"/>
    <col min="9" max="9" width="10.5703125" hidden="1" customWidth="1"/>
    <col min="10" max="10" width="12" hidden="1" customWidth="1"/>
    <col min="11" max="11" width="13.140625" hidden="1" customWidth="1"/>
    <col min="12" max="12" width="17.42578125" hidden="1" customWidth="1"/>
    <col min="13" max="13" width="14.140625" hidden="1" customWidth="1"/>
    <col min="14" max="14" width="33.28515625" hidden="1" customWidth="1"/>
    <col min="15" max="15" width="11.42578125" style="33" hidden="1" customWidth="1"/>
  </cols>
  <sheetData>
    <row r="1" spans="1:15" ht="18" customHeight="1" x14ac:dyDescent="0.25">
      <c r="A1" s="132" t="s">
        <v>281</v>
      </c>
      <c r="B1" s="132"/>
      <c r="C1" s="132"/>
      <c r="D1" s="132"/>
      <c r="E1" s="132"/>
      <c r="F1" s="132"/>
      <c r="G1" s="134" t="s">
        <v>186</v>
      </c>
      <c r="H1" s="135"/>
      <c r="I1" s="135"/>
      <c r="J1" s="135"/>
      <c r="K1" s="135"/>
      <c r="L1" s="135"/>
      <c r="M1" s="135"/>
      <c r="N1" s="135"/>
      <c r="O1" s="135"/>
    </row>
    <row r="2" spans="1:15" s="1" customFormat="1" ht="18" customHeight="1" thickBot="1" x14ac:dyDescent="0.3">
      <c r="E2"/>
      <c r="F2"/>
      <c r="G2" s="133" t="s">
        <v>98</v>
      </c>
      <c r="H2" s="133"/>
      <c r="I2" s="133"/>
      <c r="J2" s="133"/>
      <c r="K2" s="131" t="s">
        <v>279</v>
      </c>
      <c r="L2" s="131"/>
      <c r="M2" s="131" t="s">
        <v>275</v>
      </c>
      <c r="N2" s="131"/>
      <c r="O2" s="131"/>
    </row>
    <row r="3" spans="1:15" s="3" customFormat="1" ht="51" customHeight="1" thickBot="1" x14ac:dyDescent="0.25">
      <c r="A3" s="25" t="s">
        <v>95</v>
      </c>
      <c r="B3" s="25" t="s">
        <v>93</v>
      </c>
      <c r="C3" s="26" t="s">
        <v>280</v>
      </c>
      <c r="D3" s="27" t="s">
        <v>22</v>
      </c>
      <c r="E3" s="26" t="s">
        <v>184</v>
      </c>
      <c r="F3" s="26" t="s">
        <v>181</v>
      </c>
      <c r="G3" s="125"/>
      <c r="H3" s="55" t="s">
        <v>93</v>
      </c>
      <c r="I3" s="55" t="s">
        <v>182</v>
      </c>
      <c r="J3" s="84" t="s">
        <v>185</v>
      </c>
      <c r="K3" s="54" t="s">
        <v>187</v>
      </c>
      <c r="L3" s="55" t="s">
        <v>188</v>
      </c>
      <c r="M3" s="53" t="s">
        <v>93</v>
      </c>
      <c r="N3" s="53"/>
      <c r="O3" s="49" t="s">
        <v>274</v>
      </c>
    </row>
    <row r="4" spans="1:15" s="4" customFormat="1" ht="31.5" customHeight="1" thickBot="1" x14ac:dyDescent="0.3">
      <c r="A4" s="8" t="s">
        <v>94</v>
      </c>
      <c r="B4" s="21">
        <f>H4</f>
        <v>69687.375400000004</v>
      </c>
      <c r="C4" s="22">
        <f>I4</f>
        <v>133.28149152980382</v>
      </c>
      <c r="D4" s="23">
        <f t="shared" ref="D4:D35" si="0">B4/K4</f>
        <v>0.47902314394447981</v>
      </c>
      <c r="E4" s="24">
        <f t="shared" ref="E4:E66" si="1">J4/B4</f>
        <v>0.62698148336348447</v>
      </c>
      <c r="F4" s="128">
        <f>B4/M4</f>
        <v>0.6700709173076923</v>
      </c>
      <c r="G4" s="126" t="s">
        <v>94</v>
      </c>
      <c r="H4" s="121">
        <v>69687.375400000004</v>
      </c>
      <c r="I4" s="81">
        <v>133.28149152980382</v>
      </c>
      <c r="J4" s="122">
        <v>43692.694000000003</v>
      </c>
      <c r="K4" s="86">
        <f>L4/1000</f>
        <v>145478.09700000001</v>
      </c>
      <c r="L4" s="61">
        <v>145478097</v>
      </c>
      <c r="M4" s="64">
        <v>104000</v>
      </c>
      <c r="N4" s="65" t="s">
        <v>189</v>
      </c>
      <c r="O4" s="101">
        <f>O5+O24+O37+O46+O54+O75+O83+O94</f>
        <v>103.96</v>
      </c>
    </row>
    <row r="5" spans="1:15" s="2" customFormat="1" ht="20.100000000000001" customHeight="1" x14ac:dyDescent="0.25">
      <c r="A5" s="9" t="s">
        <v>11</v>
      </c>
      <c r="B5" s="17">
        <f t="shared" ref="B5:B68" si="2">H5</f>
        <v>22884.754000000001</v>
      </c>
      <c r="C5" s="18">
        <f t="shared" ref="C5:C68" si="3">I5</f>
        <v>136.91483088039666</v>
      </c>
      <c r="D5" s="19">
        <f t="shared" si="0"/>
        <v>0.58549054657338906</v>
      </c>
      <c r="E5" s="20">
        <f t="shared" si="1"/>
        <v>0.60559152176160602</v>
      </c>
      <c r="F5" s="102">
        <f>B5/M5</f>
        <v>0.71786298190031061</v>
      </c>
      <c r="G5" s="126" t="s">
        <v>146</v>
      </c>
      <c r="H5" s="121">
        <v>22884.754000000001</v>
      </c>
      <c r="I5" s="81">
        <v>136.91483088039666</v>
      </c>
      <c r="J5" s="122">
        <v>13858.813</v>
      </c>
      <c r="K5" s="88">
        <f t="shared" ref="K5:K68" si="4">L5/1000</f>
        <v>39086.462</v>
      </c>
      <c r="L5" s="61">
        <v>39086462</v>
      </c>
      <c r="M5" s="68">
        <f>SUM(M6:M23)</f>
        <v>31879</v>
      </c>
      <c r="N5" s="57" t="s">
        <v>11</v>
      </c>
      <c r="O5" s="100">
        <f>SUM(O6:O23)</f>
        <v>31.878999999999994</v>
      </c>
    </row>
    <row r="6" spans="1:15" s="1" customFormat="1" ht="20.100000000000001" customHeight="1" x14ac:dyDescent="0.25">
      <c r="A6" s="7" t="s">
        <v>41</v>
      </c>
      <c r="B6" s="40">
        <f t="shared" si="2"/>
        <v>559.23400000000004</v>
      </c>
      <c r="C6" s="136">
        <f t="shared" si="3"/>
        <v>88.842888552800474</v>
      </c>
      <c r="D6" s="39">
        <f t="shared" si="0"/>
        <v>0.36545939085962692</v>
      </c>
      <c r="E6" s="41">
        <f t="shared" si="1"/>
        <v>0.78834262580601311</v>
      </c>
      <c r="F6" s="103">
        <f>B6/M6</f>
        <v>0.32761218512009377</v>
      </c>
      <c r="G6" s="113" t="s">
        <v>147</v>
      </c>
      <c r="H6" s="121">
        <v>559.23400000000004</v>
      </c>
      <c r="I6" s="81">
        <v>88.842888552800474</v>
      </c>
      <c r="J6" s="122">
        <v>440.86799999999999</v>
      </c>
      <c r="K6" s="89">
        <f t="shared" si="4"/>
        <v>1530.222</v>
      </c>
      <c r="L6" s="62">
        <v>1530222</v>
      </c>
      <c r="M6" s="32">
        <f>O6*1000</f>
        <v>1707</v>
      </c>
      <c r="N6" s="58" t="s">
        <v>190</v>
      </c>
      <c r="O6" s="50">
        <v>1.7070000000000001</v>
      </c>
    </row>
    <row r="7" spans="1:15" s="1" customFormat="1" ht="20.100000000000001" customHeight="1" x14ac:dyDescent="0.25">
      <c r="A7" s="7" t="s">
        <v>42</v>
      </c>
      <c r="B7" s="40">
        <f t="shared" si="2"/>
        <v>425.29599999999999</v>
      </c>
      <c r="C7" s="38">
        <f t="shared" si="3"/>
        <v>143.72623831136133</v>
      </c>
      <c r="D7" s="39">
        <f t="shared" si="0"/>
        <v>0.36418377709996352</v>
      </c>
      <c r="E7" s="41">
        <f t="shared" si="1"/>
        <v>0.58877816861668109</v>
      </c>
      <c r="F7" s="103">
        <f t="shared" ref="F7:F68" si="5">B7/M7</f>
        <v>0.58021282401091401</v>
      </c>
      <c r="G7" s="113" t="s">
        <v>148</v>
      </c>
      <c r="H7" s="121">
        <v>425.29599999999999</v>
      </c>
      <c r="I7" s="81">
        <v>143.72623831136133</v>
      </c>
      <c r="J7" s="122">
        <v>250.405</v>
      </c>
      <c r="K7" s="89">
        <f t="shared" si="4"/>
        <v>1167.806</v>
      </c>
      <c r="L7" s="62">
        <v>1167806</v>
      </c>
      <c r="M7" s="32">
        <f t="shared" ref="M7:M68" si="6">O7*1000</f>
        <v>733</v>
      </c>
      <c r="N7" s="58" t="s">
        <v>191</v>
      </c>
      <c r="O7" s="50">
        <v>0.73299999999999998</v>
      </c>
    </row>
    <row r="8" spans="1:15" s="1" customFormat="1" ht="20.100000000000001" customHeight="1" x14ac:dyDescent="0.25">
      <c r="A8" s="7" t="s">
        <v>43</v>
      </c>
      <c r="B8" s="40">
        <f t="shared" si="2"/>
        <v>841.65599999999995</v>
      </c>
      <c r="C8" s="38">
        <f t="shared" si="3"/>
        <v>161.70423696086965</v>
      </c>
      <c r="D8" s="39">
        <f t="shared" si="0"/>
        <v>0.63657362237419501</v>
      </c>
      <c r="E8" s="41">
        <f t="shared" si="1"/>
        <v>0.71602768827169294</v>
      </c>
      <c r="F8" s="103">
        <f t="shared" si="5"/>
        <v>0.92185761226725071</v>
      </c>
      <c r="G8" s="113" t="s">
        <v>149</v>
      </c>
      <c r="H8" s="121">
        <v>841.65599999999995</v>
      </c>
      <c r="I8" s="81">
        <v>161.70423696086965</v>
      </c>
      <c r="J8" s="122">
        <v>602.649</v>
      </c>
      <c r="K8" s="89">
        <f t="shared" si="4"/>
        <v>1322.1659999999999</v>
      </c>
      <c r="L8" s="62">
        <v>1322166</v>
      </c>
      <c r="M8" s="32">
        <f t="shared" si="6"/>
        <v>913</v>
      </c>
      <c r="N8" s="58" t="s">
        <v>192</v>
      </c>
      <c r="O8" s="50">
        <v>0.91300000000000003</v>
      </c>
    </row>
    <row r="9" spans="1:15" s="1" customFormat="1" ht="20.100000000000001" customHeight="1" x14ac:dyDescent="0.25">
      <c r="A9" s="7" t="s">
        <v>44</v>
      </c>
      <c r="B9" s="80">
        <f t="shared" si="2"/>
        <v>1196.1600000000001</v>
      </c>
      <c r="C9" s="38">
        <f t="shared" si="3"/>
        <v>136.13162485959037</v>
      </c>
      <c r="D9" s="39">
        <f t="shared" si="0"/>
        <v>0.52342861143687325</v>
      </c>
      <c r="E9" s="41">
        <f t="shared" si="1"/>
        <v>0.59736824505082931</v>
      </c>
      <c r="F9" s="103">
        <f t="shared" si="5"/>
        <v>0.54002708803611743</v>
      </c>
      <c r="G9" s="113" t="s">
        <v>150</v>
      </c>
      <c r="H9" s="121">
        <v>1196.1600000000001</v>
      </c>
      <c r="I9" s="81">
        <v>136.13162485959037</v>
      </c>
      <c r="J9" s="122">
        <v>714.548</v>
      </c>
      <c r="K9" s="89">
        <f t="shared" si="4"/>
        <v>2285.2399999999998</v>
      </c>
      <c r="L9" s="62">
        <v>2285240</v>
      </c>
      <c r="M9" s="32">
        <f t="shared" si="6"/>
        <v>2215</v>
      </c>
      <c r="N9" s="58" t="s">
        <v>193</v>
      </c>
      <c r="O9" s="50">
        <v>2.2149999999999999</v>
      </c>
    </row>
    <row r="10" spans="1:15" s="1" customFormat="1" ht="20.100000000000001" customHeight="1" x14ac:dyDescent="0.25">
      <c r="A10" s="7" t="s">
        <v>45</v>
      </c>
      <c r="B10" s="40">
        <f t="shared" si="2"/>
        <v>278.62400000000002</v>
      </c>
      <c r="C10" s="38">
        <f t="shared" si="3"/>
        <v>167.54500956114927</v>
      </c>
      <c r="D10" s="39">
        <f t="shared" si="0"/>
        <v>0.28543329672671247</v>
      </c>
      <c r="E10" s="41">
        <f t="shared" si="1"/>
        <v>0.71109452164924758</v>
      </c>
      <c r="F10" s="103">
        <f t="shared" si="5"/>
        <v>0.62471748878923772</v>
      </c>
      <c r="G10" s="113" t="s">
        <v>151</v>
      </c>
      <c r="H10" s="121">
        <v>278.62400000000002</v>
      </c>
      <c r="I10" s="81">
        <v>167.54500956114927</v>
      </c>
      <c r="J10" s="122">
        <v>198.12799999999999</v>
      </c>
      <c r="K10" s="89">
        <f t="shared" si="4"/>
        <v>976.14400000000001</v>
      </c>
      <c r="L10" s="62">
        <v>976144</v>
      </c>
      <c r="M10" s="32">
        <f t="shared" si="6"/>
        <v>446</v>
      </c>
      <c r="N10" s="58" t="s">
        <v>194</v>
      </c>
      <c r="O10" s="50">
        <v>0.44600000000000001</v>
      </c>
    </row>
    <row r="11" spans="1:15" s="1" customFormat="1" ht="20.100000000000001" customHeight="1" x14ac:dyDescent="0.25">
      <c r="A11" s="7" t="s">
        <v>46</v>
      </c>
      <c r="B11" s="40">
        <f t="shared" si="2"/>
        <v>681.01</v>
      </c>
      <c r="C11" s="38">
        <f t="shared" si="3"/>
        <v>146.83078701008611</v>
      </c>
      <c r="D11" s="39">
        <f t="shared" si="0"/>
        <v>0.66787424926544714</v>
      </c>
      <c r="E11" s="41">
        <f t="shared" si="1"/>
        <v>0.77323093640328333</v>
      </c>
      <c r="F11" s="103">
        <f t="shared" si="5"/>
        <v>0.5880915371329879</v>
      </c>
      <c r="G11" s="113" t="s">
        <v>152</v>
      </c>
      <c r="H11" s="121">
        <v>681.01</v>
      </c>
      <c r="I11" s="81">
        <v>146.83078701008611</v>
      </c>
      <c r="J11" s="122">
        <v>526.57799999999997</v>
      </c>
      <c r="K11" s="89">
        <f t="shared" si="4"/>
        <v>1019.668</v>
      </c>
      <c r="L11" s="62">
        <v>1019668</v>
      </c>
      <c r="M11" s="32">
        <f t="shared" si="6"/>
        <v>1158</v>
      </c>
      <c r="N11" s="58" t="s">
        <v>195</v>
      </c>
      <c r="O11" s="50">
        <v>1.1579999999999999</v>
      </c>
    </row>
    <row r="12" spans="1:15" s="1" customFormat="1" ht="20.100000000000001" customHeight="1" x14ac:dyDescent="0.25">
      <c r="A12" s="7" t="s">
        <v>47</v>
      </c>
      <c r="B12" s="40">
        <f t="shared" si="2"/>
        <v>263.41500000000002</v>
      </c>
      <c r="C12" s="38">
        <f t="shared" si="3"/>
        <v>102.62988720705978</v>
      </c>
      <c r="D12" s="39">
        <f t="shared" si="0"/>
        <v>0.42441247836973023</v>
      </c>
      <c r="E12" s="41">
        <f t="shared" si="1"/>
        <v>0.58634853747888305</v>
      </c>
      <c r="F12" s="103">
        <f t="shared" si="5"/>
        <v>0.6472113022113023</v>
      </c>
      <c r="G12" s="113" t="s">
        <v>153</v>
      </c>
      <c r="H12" s="121">
        <v>263.41500000000002</v>
      </c>
      <c r="I12" s="81">
        <v>102.62988720705978</v>
      </c>
      <c r="J12" s="122">
        <v>154.453</v>
      </c>
      <c r="K12" s="89">
        <f t="shared" si="4"/>
        <v>620.65800000000002</v>
      </c>
      <c r="L12" s="62">
        <v>620658</v>
      </c>
      <c r="M12" s="32">
        <f t="shared" si="6"/>
        <v>407</v>
      </c>
      <c r="N12" s="58" t="s">
        <v>196</v>
      </c>
      <c r="O12" s="50">
        <v>0.40699999999999997</v>
      </c>
    </row>
    <row r="13" spans="1:15" s="1" customFormat="1" ht="20.100000000000001" customHeight="1" x14ac:dyDescent="0.25">
      <c r="A13" s="7" t="s">
        <v>48</v>
      </c>
      <c r="B13" s="40">
        <f t="shared" si="2"/>
        <v>347.01600000000002</v>
      </c>
      <c r="C13" s="38">
        <f t="shared" si="3"/>
        <v>121.88787534992852</v>
      </c>
      <c r="D13" s="39">
        <f t="shared" si="0"/>
        <v>0.32074535194864617</v>
      </c>
      <c r="E13" s="41">
        <f t="shared" si="1"/>
        <v>0.75676049519330513</v>
      </c>
      <c r="F13" s="103">
        <f t="shared" si="5"/>
        <v>0.44776258064516133</v>
      </c>
      <c r="G13" s="113" t="s">
        <v>154</v>
      </c>
      <c r="H13" s="121">
        <v>347.01600000000002</v>
      </c>
      <c r="I13" s="81">
        <v>121.88787534992852</v>
      </c>
      <c r="J13" s="122">
        <v>262.608</v>
      </c>
      <c r="K13" s="89">
        <f t="shared" si="4"/>
        <v>1081.905</v>
      </c>
      <c r="L13" s="62">
        <v>1081905</v>
      </c>
      <c r="M13" s="32">
        <f t="shared" si="6"/>
        <v>775</v>
      </c>
      <c r="N13" s="58" t="s">
        <v>197</v>
      </c>
      <c r="O13" s="50">
        <v>0.77500000000000002</v>
      </c>
    </row>
    <row r="14" spans="1:15" s="1" customFormat="1" ht="20.100000000000001" customHeight="1" x14ac:dyDescent="0.25">
      <c r="A14" s="7" t="s">
        <v>49</v>
      </c>
      <c r="B14" s="40">
        <f t="shared" si="2"/>
        <v>507.572</v>
      </c>
      <c r="C14" s="136">
        <f t="shared" si="3"/>
        <v>76.958136163980214</v>
      </c>
      <c r="D14" s="39">
        <f t="shared" si="0"/>
        <v>0.45580037069498125</v>
      </c>
      <c r="E14" s="82">
        <f t="shared" si="1"/>
        <v>0.80131488734603173</v>
      </c>
      <c r="F14" s="103">
        <f t="shared" si="5"/>
        <v>0.35669149683766688</v>
      </c>
      <c r="G14" s="113" t="s">
        <v>155</v>
      </c>
      <c r="H14" s="121">
        <v>507.572</v>
      </c>
      <c r="I14" s="81">
        <v>76.958136163980214</v>
      </c>
      <c r="J14" s="122">
        <v>406.72500000000002</v>
      </c>
      <c r="K14" s="89">
        <f t="shared" si="4"/>
        <v>1113.5840000000001</v>
      </c>
      <c r="L14" s="62">
        <v>1113584</v>
      </c>
      <c r="M14" s="32">
        <f t="shared" si="6"/>
        <v>1423</v>
      </c>
      <c r="N14" s="58" t="s">
        <v>198</v>
      </c>
      <c r="O14" s="50">
        <v>1.423</v>
      </c>
    </row>
    <row r="15" spans="1:15" s="1" customFormat="1" ht="20.100000000000001" customHeight="1" x14ac:dyDescent="0.25">
      <c r="A15" s="13" t="s">
        <v>50</v>
      </c>
      <c r="B15" s="80">
        <f t="shared" si="2"/>
        <v>10574.558999999999</v>
      </c>
      <c r="C15" s="38">
        <f t="shared" si="3"/>
        <v>181.91759984682156</v>
      </c>
      <c r="D15" s="83">
        <f t="shared" si="0"/>
        <v>1.3616624589649284</v>
      </c>
      <c r="E15" s="41">
        <f t="shared" si="1"/>
        <v>0.71905154626306411</v>
      </c>
      <c r="F15" s="103">
        <f t="shared" si="5"/>
        <v>0.88735075941931685</v>
      </c>
      <c r="G15" s="113" t="s">
        <v>156</v>
      </c>
      <c r="H15" s="121">
        <v>10574.558999999999</v>
      </c>
      <c r="I15" s="81">
        <v>181.91759984682156</v>
      </c>
      <c r="J15" s="122">
        <v>7603.6530000000002</v>
      </c>
      <c r="K15" s="89">
        <f t="shared" si="4"/>
        <v>7765.9179999999997</v>
      </c>
      <c r="L15" s="62">
        <v>7765918</v>
      </c>
      <c r="M15" s="32">
        <f t="shared" si="6"/>
        <v>11917</v>
      </c>
      <c r="N15" s="58" t="s">
        <v>199</v>
      </c>
      <c r="O15" s="50">
        <v>11.917</v>
      </c>
    </row>
    <row r="16" spans="1:15" s="1" customFormat="1" ht="20.100000000000001" customHeight="1" x14ac:dyDescent="0.25">
      <c r="A16" s="7" t="s">
        <v>51</v>
      </c>
      <c r="B16" s="40">
        <f t="shared" si="2"/>
        <v>240.62899999999999</v>
      </c>
      <c r="C16" s="38">
        <f t="shared" si="3"/>
        <v>120.39998398863193</v>
      </c>
      <c r="D16" s="39">
        <f t="shared" si="0"/>
        <v>0.33746772635030425</v>
      </c>
      <c r="E16" s="41">
        <f t="shared" si="1"/>
        <v>0.58891488557073346</v>
      </c>
      <c r="F16" s="103">
        <f t="shared" si="5"/>
        <v>0.6855527065527065</v>
      </c>
      <c r="G16" s="113" t="s">
        <v>157</v>
      </c>
      <c r="H16" s="121">
        <v>240.62899999999999</v>
      </c>
      <c r="I16" s="81">
        <v>120.39998398863193</v>
      </c>
      <c r="J16" s="122">
        <v>141.71</v>
      </c>
      <c r="K16" s="89">
        <f t="shared" si="4"/>
        <v>713.04300000000001</v>
      </c>
      <c r="L16" s="62">
        <v>713043</v>
      </c>
      <c r="M16" s="32">
        <f t="shared" si="6"/>
        <v>351</v>
      </c>
      <c r="N16" s="58" t="s">
        <v>200</v>
      </c>
      <c r="O16" s="50">
        <v>0.35099999999999998</v>
      </c>
    </row>
    <row r="17" spans="1:20" s="1" customFormat="1" ht="20.100000000000001" customHeight="1" x14ac:dyDescent="0.25">
      <c r="A17" s="7" t="s">
        <v>52</v>
      </c>
      <c r="B17" s="40">
        <f t="shared" si="2"/>
        <v>568.83900000000006</v>
      </c>
      <c r="C17" s="38">
        <f t="shared" si="3"/>
        <v>133.83848722057132</v>
      </c>
      <c r="D17" s="39">
        <f t="shared" si="0"/>
        <v>0.52483959720769047</v>
      </c>
      <c r="E17" s="41">
        <f t="shared" si="1"/>
        <v>0.51746451983777475</v>
      </c>
      <c r="F17" s="103">
        <f t="shared" si="5"/>
        <v>0.60838395721925143</v>
      </c>
      <c r="G17" s="113" t="s">
        <v>158</v>
      </c>
      <c r="H17" s="121">
        <v>568.83900000000006</v>
      </c>
      <c r="I17" s="81">
        <v>133.83848722057132</v>
      </c>
      <c r="J17" s="122">
        <v>294.35399999999998</v>
      </c>
      <c r="K17" s="89">
        <f t="shared" si="4"/>
        <v>1083.8340000000001</v>
      </c>
      <c r="L17" s="62">
        <v>1083834</v>
      </c>
      <c r="M17" s="32">
        <f t="shared" si="6"/>
        <v>935</v>
      </c>
      <c r="N17" s="58" t="s">
        <v>201</v>
      </c>
      <c r="O17" s="50">
        <v>0.93500000000000005</v>
      </c>
    </row>
    <row r="18" spans="1:20" s="1" customFormat="1" ht="20.100000000000001" customHeight="1" x14ac:dyDescent="0.25">
      <c r="A18" s="7" t="s">
        <v>53</v>
      </c>
      <c r="B18" s="40">
        <f t="shared" si="2"/>
        <v>389.66699999999997</v>
      </c>
      <c r="C18" s="38">
        <f t="shared" si="3"/>
        <v>203.10494905006385</v>
      </c>
      <c r="D18" s="39">
        <f t="shared" si="0"/>
        <v>0.42883744066806134</v>
      </c>
      <c r="E18" s="41">
        <f t="shared" si="1"/>
        <v>0.65698917280652458</v>
      </c>
      <c r="F18" s="103">
        <f t="shared" si="5"/>
        <v>0.61268396226415089</v>
      </c>
      <c r="G18" s="113" t="s">
        <v>159</v>
      </c>
      <c r="H18" s="121">
        <v>389.66699999999997</v>
      </c>
      <c r="I18" s="81">
        <v>203.10494905006385</v>
      </c>
      <c r="J18" s="122">
        <v>256.00700000000001</v>
      </c>
      <c r="K18" s="89">
        <f t="shared" si="4"/>
        <v>908.65899999999999</v>
      </c>
      <c r="L18" s="62">
        <v>908659</v>
      </c>
      <c r="M18" s="32">
        <f t="shared" si="6"/>
        <v>636</v>
      </c>
      <c r="N18" s="58" t="s">
        <v>202</v>
      </c>
      <c r="O18" s="50">
        <v>0.63600000000000001</v>
      </c>
    </row>
    <row r="19" spans="1:20" s="1" customFormat="1" ht="20.100000000000001" customHeight="1" x14ac:dyDescent="0.25">
      <c r="A19" s="7" t="s">
        <v>54</v>
      </c>
      <c r="B19" s="40">
        <f t="shared" si="2"/>
        <v>262.78199999999998</v>
      </c>
      <c r="C19" s="38">
        <f t="shared" si="3"/>
        <v>104.70278389825444</v>
      </c>
      <c r="D19" s="39">
        <f t="shared" si="0"/>
        <v>0.26828068083438145</v>
      </c>
      <c r="E19" s="41">
        <f t="shared" si="1"/>
        <v>0.63119239521732851</v>
      </c>
      <c r="F19" s="103">
        <f t="shared" si="5"/>
        <v>0.23845916515426496</v>
      </c>
      <c r="G19" s="113" t="s">
        <v>160</v>
      </c>
      <c r="H19" s="121">
        <v>262.78199999999998</v>
      </c>
      <c r="I19" s="81">
        <v>104.70278389825444</v>
      </c>
      <c r="J19" s="122">
        <v>165.86600000000001</v>
      </c>
      <c r="K19" s="89">
        <f t="shared" si="4"/>
        <v>979.50400000000002</v>
      </c>
      <c r="L19" s="62">
        <v>979504</v>
      </c>
      <c r="M19" s="32">
        <f t="shared" si="6"/>
        <v>1102</v>
      </c>
      <c r="N19" s="58" t="s">
        <v>203</v>
      </c>
      <c r="O19" s="50">
        <v>1.1020000000000001</v>
      </c>
    </row>
    <row r="20" spans="1:20" s="1" customFormat="1" ht="20.100000000000001" customHeight="1" x14ac:dyDescent="0.25">
      <c r="A20" s="7" t="s">
        <v>55</v>
      </c>
      <c r="B20" s="40">
        <f t="shared" si="2"/>
        <v>578.87599999999998</v>
      </c>
      <c r="C20" s="38">
        <f t="shared" si="3"/>
        <v>152.94555926919165</v>
      </c>
      <c r="D20" s="39">
        <f t="shared" si="0"/>
        <v>0.47112960222935168</v>
      </c>
      <c r="E20" s="41">
        <f t="shared" si="1"/>
        <v>0.64540592458488522</v>
      </c>
      <c r="F20" s="103">
        <f t="shared" si="5"/>
        <v>0.75374479166666664</v>
      </c>
      <c r="G20" s="113" t="s">
        <v>161</v>
      </c>
      <c r="H20" s="121">
        <v>578.87599999999998</v>
      </c>
      <c r="I20" s="81">
        <v>152.94555926919165</v>
      </c>
      <c r="J20" s="122">
        <v>373.61</v>
      </c>
      <c r="K20" s="89">
        <f t="shared" si="4"/>
        <v>1228.6980000000001</v>
      </c>
      <c r="L20" s="62">
        <v>1228698</v>
      </c>
      <c r="M20" s="32">
        <f t="shared" si="6"/>
        <v>768</v>
      </c>
      <c r="N20" s="58" t="s">
        <v>204</v>
      </c>
      <c r="O20" s="50">
        <v>0.76800000000000002</v>
      </c>
    </row>
    <row r="21" spans="1:20" s="1" customFormat="1" ht="20.100000000000001" customHeight="1" x14ac:dyDescent="0.25">
      <c r="A21" s="7" t="s">
        <v>56</v>
      </c>
      <c r="B21" s="40">
        <f t="shared" si="2"/>
        <v>571.14300000000003</v>
      </c>
      <c r="C21" s="38">
        <f t="shared" si="3"/>
        <v>121.06283941039565</v>
      </c>
      <c r="D21" s="39">
        <f t="shared" si="0"/>
        <v>0.39913777078316243</v>
      </c>
      <c r="E21" s="41">
        <f t="shared" si="1"/>
        <v>0.74531422078183562</v>
      </c>
      <c r="F21" s="103">
        <f t="shared" si="5"/>
        <v>0.62419999999999998</v>
      </c>
      <c r="G21" s="113" t="s">
        <v>162</v>
      </c>
      <c r="H21" s="121">
        <v>571.14300000000003</v>
      </c>
      <c r="I21" s="81">
        <v>121.06283941039565</v>
      </c>
      <c r="J21" s="122">
        <v>425.68099999999998</v>
      </c>
      <c r="K21" s="89">
        <f t="shared" si="4"/>
        <v>1430.942</v>
      </c>
      <c r="L21" s="62">
        <v>1430942</v>
      </c>
      <c r="M21" s="32">
        <f t="shared" si="6"/>
        <v>915</v>
      </c>
      <c r="N21" s="58" t="s">
        <v>205</v>
      </c>
      <c r="O21" s="50">
        <v>0.91500000000000004</v>
      </c>
    </row>
    <row r="22" spans="1:20" s="1" customFormat="1" ht="20.100000000000001" customHeight="1" x14ac:dyDescent="0.25">
      <c r="A22" s="7" t="s">
        <v>57</v>
      </c>
      <c r="B22" s="40">
        <f t="shared" si="2"/>
        <v>594.226</v>
      </c>
      <c r="C22" s="38">
        <f t="shared" si="3"/>
        <v>110.97797159372111</v>
      </c>
      <c r="D22" s="39">
        <f t="shared" si="0"/>
        <v>0.48466227645910243</v>
      </c>
      <c r="E22" s="41">
        <f t="shared" si="1"/>
        <v>0.67872324671084738</v>
      </c>
      <c r="F22" s="103">
        <f t="shared" si="5"/>
        <v>0.60022828282828278</v>
      </c>
      <c r="G22" s="113" t="s">
        <v>163</v>
      </c>
      <c r="H22" s="121">
        <v>594.226</v>
      </c>
      <c r="I22" s="81">
        <v>110.97797159372111</v>
      </c>
      <c r="J22" s="122">
        <v>403.315</v>
      </c>
      <c r="K22" s="89">
        <f t="shared" si="4"/>
        <v>1226.0619999999999</v>
      </c>
      <c r="L22" s="62">
        <v>1226062</v>
      </c>
      <c r="M22" s="32">
        <f t="shared" si="6"/>
        <v>990</v>
      </c>
      <c r="N22" s="58" t="s">
        <v>206</v>
      </c>
      <c r="O22" s="50">
        <v>0.99</v>
      </c>
    </row>
    <row r="23" spans="1:20" s="1" customFormat="1" ht="20.100000000000001" customHeight="1" thickBot="1" x14ac:dyDescent="0.3">
      <c r="A23" s="14" t="s">
        <v>0</v>
      </c>
      <c r="B23" s="130">
        <f t="shared" si="2"/>
        <v>4004.05</v>
      </c>
      <c r="C23" s="137">
        <f t="shared" si="3"/>
        <v>93.273773042399199</v>
      </c>
      <c r="D23" s="43">
        <f t="shared" si="0"/>
        <v>0.31696646300796627</v>
      </c>
      <c r="E23" s="44">
        <f t="shared" si="1"/>
        <v>0.15925250683682771</v>
      </c>
      <c r="F23" s="104">
        <f t="shared" si="5"/>
        <v>0.89216800356506243</v>
      </c>
      <c r="G23" s="113" t="s">
        <v>0</v>
      </c>
      <c r="H23" s="121">
        <v>4004.05</v>
      </c>
      <c r="I23" s="81">
        <v>93.273773042399199</v>
      </c>
      <c r="J23" s="122">
        <v>637.65499999999997</v>
      </c>
      <c r="K23" s="90">
        <f t="shared" si="4"/>
        <v>12632.409</v>
      </c>
      <c r="L23" s="62">
        <v>12632409</v>
      </c>
      <c r="M23" s="60">
        <f t="shared" si="6"/>
        <v>4488</v>
      </c>
      <c r="N23" s="59" t="s">
        <v>207</v>
      </c>
      <c r="O23" s="52">
        <v>4.4880000000000004</v>
      </c>
    </row>
    <row r="24" spans="1:20" s="1" customFormat="1" ht="20.100000000000001" customHeight="1" x14ac:dyDescent="0.25">
      <c r="A24" s="9" t="s">
        <v>12</v>
      </c>
      <c r="B24" s="17">
        <f t="shared" si="2"/>
        <v>7667.9229999999998</v>
      </c>
      <c r="C24" s="18">
        <f t="shared" si="3"/>
        <v>116.99738187501936</v>
      </c>
      <c r="D24" s="19">
        <f t="shared" si="0"/>
        <v>0.55204100637481301</v>
      </c>
      <c r="E24" s="20">
        <f t="shared" si="1"/>
        <v>0.47065783002776629</v>
      </c>
      <c r="F24" s="102">
        <f t="shared" si="5"/>
        <v>0.65225612453215376</v>
      </c>
      <c r="G24" s="126" t="s">
        <v>164</v>
      </c>
      <c r="H24" s="121">
        <v>7667.9229999999998</v>
      </c>
      <c r="I24" s="81">
        <v>116.99738187501936</v>
      </c>
      <c r="J24" s="122">
        <v>3608.9679999999998</v>
      </c>
      <c r="K24" s="91">
        <f t="shared" si="4"/>
        <v>13890.133</v>
      </c>
      <c r="L24" s="61">
        <v>13890133</v>
      </c>
      <c r="M24" s="66">
        <f>M25+M26+M27+M30+M31+M32+M33+M34+M35+M36</f>
        <v>11756</v>
      </c>
      <c r="N24" s="67" t="s">
        <v>12</v>
      </c>
      <c r="O24" s="50">
        <f>O25+O26+O27+O30+O31+O32+O33+O34+O35+O36</f>
        <v>11.756</v>
      </c>
      <c r="T24" s="103"/>
    </row>
    <row r="25" spans="1:20" s="1" customFormat="1" ht="20.100000000000001" customHeight="1" x14ac:dyDescent="0.25">
      <c r="A25" s="7" t="s">
        <v>23</v>
      </c>
      <c r="B25" s="40">
        <f t="shared" si="2"/>
        <v>232.364</v>
      </c>
      <c r="C25" s="38">
        <f t="shared" si="3"/>
        <v>150.66460908018104</v>
      </c>
      <c r="D25" s="39">
        <f t="shared" si="0"/>
        <v>0.38569327654375907</v>
      </c>
      <c r="E25" s="41">
        <f t="shared" si="1"/>
        <v>0.60628152381608158</v>
      </c>
      <c r="F25" s="103">
        <f t="shared" si="5"/>
        <v>0.7957671232876713</v>
      </c>
      <c r="G25" s="113" t="s">
        <v>165</v>
      </c>
      <c r="H25" s="121">
        <v>232.364</v>
      </c>
      <c r="I25" s="81">
        <v>150.66460908018104</v>
      </c>
      <c r="J25" s="122">
        <v>140.87799999999999</v>
      </c>
      <c r="K25" s="89">
        <f t="shared" si="4"/>
        <v>602.45799999999997</v>
      </c>
      <c r="L25" s="62">
        <v>602458</v>
      </c>
      <c r="M25" s="32">
        <f t="shared" si="6"/>
        <v>292</v>
      </c>
      <c r="N25" s="58" t="s">
        <v>208</v>
      </c>
      <c r="O25" s="50">
        <v>0.29199999999999998</v>
      </c>
    </row>
    <row r="26" spans="1:20" s="1" customFormat="1" ht="20.100000000000001" customHeight="1" x14ac:dyDescent="0.25">
      <c r="A26" s="7" t="s">
        <v>96</v>
      </c>
      <c r="B26" s="40">
        <f t="shared" si="2"/>
        <v>135.26499999999999</v>
      </c>
      <c r="C26" s="38">
        <f t="shared" si="3"/>
        <v>152.06344923723765</v>
      </c>
      <c r="D26" s="39">
        <f t="shared" si="0"/>
        <v>0.1684059421718907</v>
      </c>
      <c r="E26" s="41">
        <f t="shared" si="1"/>
        <v>0.67523010387018079</v>
      </c>
      <c r="F26" s="103">
        <f t="shared" si="5"/>
        <v>0.46165529010238904</v>
      </c>
      <c r="G26" s="113" t="s">
        <v>166</v>
      </c>
      <c r="H26" s="121">
        <v>135.26499999999999</v>
      </c>
      <c r="I26" s="81">
        <v>152.06344923723765</v>
      </c>
      <c r="J26" s="122">
        <v>91.334999999999994</v>
      </c>
      <c r="K26" s="89">
        <f t="shared" si="4"/>
        <v>803.20799999999997</v>
      </c>
      <c r="L26" s="62">
        <v>803208</v>
      </c>
      <c r="M26" s="32">
        <f t="shared" si="6"/>
        <v>293</v>
      </c>
      <c r="N26" s="58" t="s">
        <v>209</v>
      </c>
      <c r="O26" s="50">
        <v>0.29299999999999998</v>
      </c>
    </row>
    <row r="27" spans="1:20" s="1" customFormat="1" ht="20.100000000000001" customHeight="1" x14ac:dyDescent="0.25">
      <c r="A27" s="7" t="s">
        <v>58</v>
      </c>
      <c r="B27" s="40">
        <f t="shared" si="2"/>
        <v>261.38600000000002</v>
      </c>
      <c r="C27" s="38">
        <f t="shared" si="3"/>
        <v>100.51413387476975</v>
      </c>
      <c r="D27" s="39">
        <f t="shared" si="0"/>
        <v>0.23481545696690939</v>
      </c>
      <c r="E27" s="41">
        <f t="shared" si="1"/>
        <v>0.58209697535445648</v>
      </c>
      <c r="F27" s="103">
        <f>B27/M29</f>
        <v>0.50460617760617765</v>
      </c>
      <c r="G27" s="113" t="s">
        <v>167</v>
      </c>
      <c r="H27" s="121">
        <v>261.38600000000002</v>
      </c>
      <c r="I27" s="81">
        <v>100.51413387476975</v>
      </c>
      <c r="J27" s="122">
        <v>152.15199999999999</v>
      </c>
      <c r="K27" s="89">
        <f t="shared" si="4"/>
        <v>1113.155</v>
      </c>
      <c r="L27" s="62">
        <v>1113155</v>
      </c>
      <c r="M27" s="32">
        <f t="shared" si="6"/>
        <v>555</v>
      </c>
      <c r="N27" s="58" t="s">
        <v>210</v>
      </c>
      <c r="O27" s="50">
        <f>O28+O29</f>
        <v>0.55500000000000005</v>
      </c>
    </row>
    <row r="28" spans="1:20" s="1" customFormat="1" ht="20.100000000000001" customHeight="1" x14ac:dyDescent="0.25">
      <c r="A28" s="7" t="s">
        <v>13</v>
      </c>
      <c r="B28" s="40">
        <f t="shared" si="2"/>
        <v>23.721</v>
      </c>
      <c r="C28" s="38">
        <f t="shared" si="3"/>
        <v>206.86317258219239</v>
      </c>
      <c r="D28" s="39">
        <f t="shared" si="0"/>
        <v>0.53325989703931842</v>
      </c>
      <c r="E28" s="41">
        <f t="shared" si="1"/>
        <v>0.63542852324944143</v>
      </c>
      <c r="F28" s="103">
        <f t="shared" si="5"/>
        <v>0.64110810810810814</v>
      </c>
      <c r="G28" s="113" t="s">
        <v>168</v>
      </c>
      <c r="H28" s="121">
        <v>23.721</v>
      </c>
      <c r="I28" s="81">
        <v>206.86317258219239</v>
      </c>
      <c r="J28" s="122">
        <v>15.073</v>
      </c>
      <c r="K28" s="89">
        <f t="shared" si="4"/>
        <v>44.482999999999997</v>
      </c>
      <c r="L28" s="62">
        <v>44483</v>
      </c>
      <c r="M28" s="32">
        <f t="shared" si="6"/>
        <v>37</v>
      </c>
      <c r="N28" s="58" t="s">
        <v>215</v>
      </c>
      <c r="O28" s="50">
        <v>3.6999999999999998E-2</v>
      </c>
    </row>
    <row r="29" spans="1:20" s="1" customFormat="1" ht="20.100000000000001" customHeight="1" x14ac:dyDescent="0.25">
      <c r="A29" s="7" t="s">
        <v>89</v>
      </c>
      <c r="B29" s="40">
        <f t="shared" si="2"/>
        <v>237.66499999999999</v>
      </c>
      <c r="C29" s="136">
        <f t="shared" si="3"/>
        <v>95.608290222139985</v>
      </c>
      <c r="D29" s="39">
        <f t="shared" si="0"/>
        <v>0.22239283896275003</v>
      </c>
      <c r="E29" s="41">
        <f t="shared" si="1"/>
        <v>0.57677403067342692</v>
      </c>
      <c r="F29" s="103">
        <f t="shared" si="5"/>
        <v>0.4588127413127413</v>
      </c>
      <c r="G29" s="113" t="s">
        <v>169</v>
      </c>
      <c r="H29" s="121">
        <v>237.66499999999999</v>
      </c>
      <c r="I29" s="81">
        <v>95.608290222139985</v>
      </c>
      <c r="J29" s="122">
        <v>137.07900000000001</v>
      </c>
      <c r="K29" s="89">
        <f t="shared" si="4"/>
        <v>1068.672</v>
      </c>
      <c r="L29" s="62">
        <v>1068672</v>
      </c>
      <c r="M29" s="32">
        <f t="shared" si="6"/>
        <v>518</v>
      </c>
      <c r="N29" s="58" t="s">
        <v>272</v>
      </c>
      <c r="O29" s="50">
        <v>0.51800000000000002</v>
      </c>
    </row>
    <row r="30" spans="1:20" s="1" customFormat="1" ht="20.100000000000001" customHeight="1" x14ac:dyDescent="0.25">
      <c r="A30" s="7" t="s">
        <v>59</v>
      </c>
      <c r="B30" s="40">
        <f t="shared" si="2"/>
        <v>422.45600000000002</v>
      </c>
      <c r="C30" s="38">
        <f t="shared" si="3"/>
        <v>131.44121243423365</v>
      </c>
      <c r="D30" s="39">
        <f t="shared" si="0"/>
        <v>0.37100046193270542</v>
      </c>
      <c r="E30" s="41">
        <f t="shared" si="1"/>
        <v>0.67745753403904785</v>
      </c>
      <c r="F30" s="103">
        <f t="shared" si="5"/>
        <v>0.59333707865168539</v>
      </c>
      <c r="G30" s="113" t="s">
        <v>170</v>
      </c>
      <c r="H30" s="121">
        <v>422.45600000000002</v>
      </c>
      <c r="I30" s="81">
        <v>131.44121243423365</v>
      </c>
      <c r="J30" s="122">
        <v>286.19600000000003</v>
      </c>
      <c r="K30" s="89">
        <f t="shared" si="4"/>
        <v>1138.694</v>
      </c>
      <c r="L30" s="62">
        <v>1138694</v>
      </c>
      <c r="M30" s="32">
        <f t="shared" si="6"/>
        <v>712</v>
      </c>
      <c r="N30" s="58" t="s">
        <v>211</v>
      </c>
      <c r="O30" s="50">
        <v>0.71199999999999997</v>
      </c>
    </row>
    <row r="31" spans="1:20" s="1" customFormat="1" ht="20.100000000000001" customHeight="1" x14ac:dyDescent="0.25">
      <c r="A31" s="7" t="s">
        <v>60</v>
      </c>
      <c r="B31" s="40">
        <f t="shared" si="2"/>
        <v>875.91200000000003</v>
      </c>
      <c r="C31" s="38">
        <f t="shared" si="3"/>
        <v>125.94515084022196</v>
      </c>
      <c r="D31" s="83">
        <f t="shared" si="0"/>
        <v>0.85332283783678464</v>
      </c>
      <c r="E31" s="41">
        <f t="shared" si="1"/>
        <v>0.54174962781649294</v>
      </c>
      <c r="F31" s="103">
        <f t="shared" si="5"/>
        <v>0.73916624472573844</v>
      </c>
      <c r="G31" s="113" t="s">
        <v>171</v>
      </c>
      <c r="H31" s="121">
        <v>875.91200000000003</v>
      </c>
      <c r="I31" s="81">
        <v>125.94515084022196</v>
      </c>
      <c r="J31" s="122">
        <v>474.52499999999998</v>
      </c>
      <c r="K31" s="89">
        <f t="shared" si="4"/>
        <v>1026.472</v>
      </c>
      <c r="L31" s="62">
        <v>1026472</v>
      </c>
      <c r="M31" s="32">
        <f t="shared" si="6"/>
        <v>1185</v>
      </c>
      <c r="N31" s="58" t="s">
        <v>212</v>
      </c>
      <c r="O31" s="50">
        <v>1.1850000000000001</v>
      </c>
    </row>
    <row r="32" spans="1:20" s="1" customFormat="1" ht="20.100000000000001" customHeight="1" x14ac:dyDescent="0.25">
      <c r="A32" s="13" t="s">
        <v>61</v>
      </c>
      <c r="B32" s="80">
        <f t="shared" si="2"/>
        <v>2727.39</v>
      </c>
      <c r="C32" s="38">
        <f t="shared" si="3"/>
        <v>116.99079392232441</v>
      </c>
      <c r="D32" s="83">
        <f t="shared" si="0"/>
        <v>1.4297569184153827</v>
      </c>
      <c r="E32" s="41">
        <f t="shared" si="1"/>
        <v>0.69858399422158179</v>
      </c>
      <c r="F32" s="103">
        <f t="shared" si="5"/>
        <v>0.79123585726718881</v>
      </c>
      <c r="G32" s="113" t="s">
        <v>172</v>
      </c>
      <c r="H32" s="121">
        <v>2727.39</v>
      </c>
      <c r="I32" s="81">
        <v>116.99079392232441</v>
      </c>
      <c r="J32" s="122">
        <v>1905.3109999999999</v>
      </c>
      <c r="K32" s="89">
        <f t="shared" si="4"/>
        <v>1907.59</v>
      </c>
      <c r="L32" s="62">
        <v>1907590</v>
      </c>
      <c r="M32" s="32">
        <f t="shared" si="6"/>
        <v>3447</v>
      </c>
      <c r="N32" s="58" t="s">
        <v>213</v>
      </c>
      <c r="O32" s="50">
        <v>3.4470000000000001</v>
      </c>
    </row>
    <row r="33" spans="1:15" s="1" customFormat="1" ht="20.100000000000001" customHeight="1" x14ac:dyDescent="0.25">
      <c r="A33" s="7" t="s">
        <v>62</v>
      </c>
      <c r="B33" s="40">
        <f t="shared" si="2"/>
        <v>169.64599999999999</v>
      </c>
      <c r="C33" s="38">
        <f t="shared" si="3"/>
        <v>449.39337748344371</v>
      </c>
      <c r="D33" s="39">
        <f t="shared" si="0"/>
        <v>0.23425976174398869</v>
      </c>
      <c r="E33" s="41">
        <f t="shared" si="1"/>
        <v>0.17336099878570671</v>
      </c>
      <c r="F33" s="82">
        <f t="shared" si="5"/>
        <v>2.1749487179487179</v>
      </c>
      <c r="G33" s="113" t="s">
        <v>173</v>
      </c>
      <c r="H33" s="121">
        <v>169.64599999999999</v>
      </c>
      <c r="I33" s="81">
        <v>449.39337748344371</v>
      </c>
      <c r="J33" s="122">
        <v>29.41</v>
      </c>
      <c r="K33" s="89">
        <f t="shared" si="4"/>
        <v>724.17899999999997</v>
      </c>
      <c r="L33" s="62">
        <v>724179</v>
      </c>
      <c r="M33" s="32">
        <f t="shared" si="6"/>
        <v>78</v>
      </c>
      <c r="N33" s="58" t="s">
        <v>214</v>
      </c>
      <c r="O33" s="50">
        <v>7.8E-2</v>
      </c>
    </row>
    <row r="34" spans="1:15" s="1" customFormat="1" ht="20.100000000000001" customHeight="1" x14ac:dyDescent="0.25">
      <c r="A34" s="7" t="s">
        <v>63</v>
      </c>
      <c r="B34" s="40">
        <f t="shared" si="2"/>
        <v>269.13400000000001</v>
      </c>
      <c r="C34" s="38">
        <f t="shared" si="3"/>
        <v>130.78979084052563</v>
      </c>
      <c r="D34" s="39">
        <f t="shared" si="0"/>
        <v>0.45986395487717158</v>
      </c>
      <c r="E34" s="41">
        <f t="shared" si="1"/>
        <v>0.69188954201252906</v>
      </c>
      <c r="F34" s="103">
        <f t="shared" si="5"/>
        <v>0.88530921052631584</v>
      </c>
      <c r="G34" s="113" t="s">
        <v>174</v>
      </c>
      <c r="H34" s="121">
        <v>269.13400000000001</v>
      </c>
      <c r="I34" s="81">
        <v>130.78979084052563</v>
      </c>
      <c r="J34" s="122">
        <v>186.21100000000001</v>
      </c>
      <c r="K34" s="89">
        <f t="shared" si="4"/>
        <v>585.24699999999996</v>
      </c>
      <c r="L34" s="62">
        <v>585247</v>
      </c>
      <c r="M34" s="32">
        <f t="shared" si="6"/>
        <v>304</v>
      </c>
      <c r="N34" s="58" t="s">
        <v>216</v>
      </c>
      <c r="O34" s="50">
        <v>0.30399999999999999</v>
      </c>
    </row>
    <row r="35" spans="1:15" s="1" customFormat="1" ht="20.100000000000001" customHeight="1" x14ac:dyDescent="0.25">
      <c r="A35" s="7" t="s">
        <v>64</v>
      </c>
      <c r="B35" s="40">
        <f t="shared" si="2"/>
        <v>250.601</v>
      </c>
      <c r="C35" s="38">
        <f t="shared" si="3"/>
        <v>129.81010297743615</v>
      </c>
      <c r="D35" s="39">
        <f t="shared" si="0"/>
        <v>0.40917254734202185</v>
      </c>
      <c r="E35" s="41">
        <f t="shared" si="1"/>
        <v>0.67848492224691836</v>
      </c>
      <c r="F35" s="103">
        <f t="shared" si="5"/>
        <v>0.94210902255639095</v>
      </c>
      <c r="G35" s="113" t="s">
        <v>175</v>
      </c>
      <c r="H35" s="121">
        <v>250.601</v>
      </c>
      <c r="I35" s="81">
        <v>129.81010297743615</v>
      </c>
      <c r="J35" s="122">
        <v>170.029</v>
      </c>
      <c r="K35" s="89">
        <f t="shared" si="4"/>
        <v>612.45799999999997</v>
      </c>
      <c r="L35" s="62">
        <v>612458</v>
      </c>
      <c r="M35" s="32">
        <f t="shared" si="6"/>
        <v>266</v>
      </c>
      <c r="N35" s="58" t="s">
        <v>217</v>
      </c>
      <c r="O35" s="50">
        <v>0.26600000000000001</v>
      </c>
    </row>
    <row r="36" spans="1:15" s="1" customFormat="1" ht="20.100000000000001" customHeight="1" thickBot="1" x14ac:dyDescent="0.3">
      <c r="A36" s="14" t="s">
        <v>1</v>
      </c>
      <c r="B36" s="130">
        <f t="shared" si="2"/>
        <v>2323.7689999999998</v>
      </c>
      <c r="C36" s="42">
        <f t="shared" si="3"/>
        <v>102.55114717331851</v>
      </c>
      <c r="D36" s="43">
        <f t="shared" ref="D36:D68" si="7">B36/K36</f>
        <v>0.43219467358246882</v>
      </c>
      <c r="E36" s="44">
        <f t="shared" si="1"/>
        <v>7.4414023080607419E-2</v>
      </c>
      <c r="F36" s="104">
        <f t="shared" si="5"/>
        <v>0.50254519896193772</v>
      </c>
      <c r="G36" s="109" t="s">
        <v>1</v>
      </c>
      <c r="H36" s="121">
        <v>2323.7689999999998</v>
      </c>
      <c r="I36" s="81">
        <v>102.55114717331851</v>
      </c>
      <c r="J36" s="122">
        <v>172.92099999999999</v>
      </c>
      <c r="K36" s="92">
        <f t="shared" si="4"/>
        <v>5376.6719999999996</v>
      </c>
      <c r="L36" s="62">
        <v>5376672</v>
      </c>
      <c r="M36" s="69">
        <f t="shared" si="6"/>
        <v>4624</v>
      </c>
      <c r="N36" s="70" t="s">
        <v>218</v>
      </c>
      <c r="O36" s="51">
        <v>4.6239999999999997</v>
      </c>
    </row>
    <row r="37" spans="1:15" s="1" customFormat="1" ht="20.100000000000001" customHeight="1" x14ac:dyDescent="0.25">
      <c r="A37" s="9" t="s">
        <v>14</v>
      </c>
      <c r="B37" s="17">
        <f t="shared" si="2"/>
        <v>9344.6720000000005</v>
      </c>
      <c r="C37" s="18">
        <f t="shared" si="3"/>
        <v>145.58316790745167</v>
      </c>
      <c r="D37" s="19">
        <f t="shared" si="7"/>
        <v>0.5688684994067611</v>
      </c>
      <c r="E37" s="20">
        <f t="shared" si="1"/>
        <v>0.70487728194205201</v>
      </c>
      <c r="F37" s="102">
        <f t="shared" si="5"/>
        <v>0.73982044177024786</v>
      </c>
      <c r="G37" s="105" t="s">
        <v>176</v>
      </c>
      <c r="H37" s="121">
        <v>9344.6720000000005</v>
      </c>
      <c r="I37" s="81">
        <v>145.58316790745167</v>
      </c>
      <c r="J37" s="122">
        <v>6586.8469999999998</v>
      </c>
      <c r="K37" s="88">
        <f t="shared" si="4"/>
        <v>16426.77</v>
      </c>
      <c r="L37" s="61">
        <v>16426770</v>
      </c>
      <c r="M37" s="68">
        <f>SUM(M38:M45)</f>
        <v>12631</v>
      </c>
      <c r="N37" s="57" t="s">
        <v>14</v>
      </c>
      <c r="O37" s="50">
        <f>SUM(O38:O45)</f>
        <v>12.631</v>
      </c>
    </row>
    <row r="38" spans="1:15" s="1" customFormat="1" ht="20.100000000000001" customHeight="1" x14ac:dyDescent="0.25">
      <c r="A38" s="7" t="s">
        <v>24</v>
      </c>
      <c r="B38" s="40">
        <f t="shared" si="2"/>
        <v>399.64800000000002</v>
      </c>
      <c r="C38" s="38">
        <f t="shared" si="3"/>
        <v>158.04297018661541</v>
      </c>
      <c r="D38" s="83">
        <f t="shared" si="7"/>
        <v>0.85360217005916406</v>
      </c>
      <c r="E38" s="41">
        <f t="shared" si="1"/>
        <v>0.70567599487549038</v>
      </c>
      <c r="F38" s="82">
        <f t="shared" si="5"/>
        <v>1.2450093457943927</v>
      </c>
      <c r="G38" s="113" t="s">
        <v>177</v>
      </c>
      <c r="H38" s="121">
        <v>399.64800000000002</v>
      </c>
      <c r="I38" s="81">
        <v>158.04297018661541</v>
      </c>
      <c r="J38" s="122">
        <v>282.02199999999999</v>
      </c>
      <c r="K38" s="89">
        <f t="shared" si="4"/>
        <v>468.19</v>
      </c>
      <c r="L38" s="62">
        <v>468190</v>
      </c>
      <c r="M38" s="32">
        <f t="shared" si="6"/>
        <v>321</v>
      </c>
      <c r="N38" s="58" t="s">
        <v>220</v>
      </c>
      <c r="O38" s="50">
        <v>0.32100000000000001</v>
      </c>
    </row>
    <row r="39" spans="1:15" s="1" customFormat="1" ht="20.100000000000001" customHeight="1" x14ac:dyDescent="0.25">
      <c r="A39" s="7" t="s">
        <v>25</v>
      </c>
      <c r="B39" s="40">
        <f t="shared" si="2"/>
        <v>88.822999999999993</v>
      </c>
      <c r="C39" s="38">
        <f t="shared" si="3"/>
        <v>133.32782948063644</v>
      </c>
      <c r="D39" s="39">
        <f t="shared" si="7"/>
        <v>0.33202749731792741</v>
      </c>
      <c r="E39" s="82">
        <f t="shared" si="1"/>
        <v>0.86733165959267311</v>
      </c>
      <c r="F39" s="103">
        <f t="shared" si="5"/>
        <v>0.70494444444444437</v>
      </c>
      <c r="G39" s="113" t="s">
        <v>178</v>
      </c>
      <c r="H39" s="121">
        <v>88.822999999999993</v>
      </c>
      <c r="I39" s="81">
        <v>133.32782948063644</v>
      </c>
      <c r="J39" s="122">
        <v>77.039000000000001</v>
      </c>
      <c r="K39" s="89">
        <f t="shared" si="4"/>
        <v>267.517</v>
      </c>
      <c r="L39" s="62">
        <v>267517</v>
      </c>
      <c r="M39" s="32">
        <f t="shared" si="6"/>
        <v>126</v>
      </c>
      <c r="N39" s="58" t="s">
        <v>221</v>
      </c>
      <c r="O39" s="50">
        <v>0.126</v>
      </c>
    </row>
    <row r="40" spans="1:15" s="1" customFormat="1" ht="20.100000000000001" customHeight="1" x14ac:dyDescent="0.25">
      <c r="A40" s="7" t="s">
        <v>91</v>
      </c>
      <c r="B40" s="40">
        <f t="shared" si="2"/>
        <v>639.71</v>
      </c>
      <c r="C40" s="38">
        <f t="shared" si="3"/>
        <v>170.24068041983352</v>
      </c>
      <c r="D40" s="39">
        <f t="shared" si="7"/>
        <v>0.33783152203475225</v>
      </c>
      <c r="E40" s="82">
        <f t="shared" si="1"/>
        <v>0.85107626893436084</v>
      </c>
      <c r="F40" s="103">
        <f t="shared" si="5"/>
        <v>0.58474405850091415</v>
      </c>
      <c r="G40" s="127" t="s">
        <v>91</v>
      </c>
      <c r="H40" s="121">
        <v>639.71</v>
      </c>
      <c r="I40" s="81">
        <v>170.24068041983352</v>
      </c>
      <c r="J40" s="122">
        <v>544.44200000000001</v>
      </c>
      <c r="K40" s="89">
        <f t="shared" si="4"/>
        <v>1893.577</v>
      </c>
      <c r="L40" s="62">
        <v>1893577</v>
      </c>
      <c r="M40" s="32">
        <f t="shared" si="6"/>
        <v>1094</v>
      </c>
      <c r="N40" s="58" t="s">
        <v>224</v>
      </c>
      <c r="O40" s="50">
        <v>1.0940000000000001</v>
      </c>
    </row>
    <row r="41" spans="1:15" s="1" customFormat="1" ht="20.100000000000001" customHeight="1" x14ac:dyDescent="0.25">
      <c r="A41" s="7" t="s">
        <v>2</v>
      </c>
      <c r="B41" s="80">
        <f t="shared" si="2"/>
        <v>4984.5050000000001</v>
      </c>
      <c r="C41" s="38">
        <f t="shared" si="3"/>
        <v>163.76030338582177</v>
      </c>
      <c r="D41" s="83">
        <f t="shared" si="7"/>
        <v>0.87725067503091358</v>
      </c>
      <c r="E41" s="41">
        <f t="shared" si="1"/>
        <v>0.68422100088173254</v>
      </c>
      <c r="F41" s="103">
        <f t="shared" si="5"/>
        <v>0.80304575479297569</v>
      </c>
      <c r="G41" s="127" t="s">
        <v>2</v>
      </c>
      <c r="H41" s="121">
        <v>4984.5050000000001</v>
      </c>
      <c r="I41" s="81">
        <v>163.76030338582177</v>
      </c>
      <c r="J41" s="122">
        <v>3410.5030000000002</v>
      </c>
      <c r="K41" s="89">
        <f t="shared" si="4"/>
        <v>5681.9620000000004</v>
      </c>
      <c r="L41" s="62">
        <v>5681962</v>
      </c>
      <c r="M41" s="32">
        <f t="shared" si="6"/>
        <v>6207</v>
      </c>
      <c r="N41" s="58" t="s">
        <v>223</v>
      </c>
      <c r="O41" s="50">
        <v>6.2069999999999999</v>
      </c>
    </row>
    <row r="42" spans="1:15" s="1" customFormat="1" ht="20.100000000000001" customHeight="1" x14ac:dyDescent="0.25">
      <c r="A42" s="7" t="s">
        <v>65</v>
      </c>
      <c r="B42" s="40">
        <f t="shared" si="2"/>
        <v>411.87400000000002</v>
      </c>
      <c r="C42" s="38">
        <f t="shared" si="3"/>
        <v>117.07717803164893</v>
      </c>
      <c r="D42" s="39">
        <f t="shared" si="7"/>
        <v>0.41630978071350239</v>
      </c>
      <c r="E42" s="82">
        <f t="shared" si="1"/>
        <v>0.89148137537207972</v>
      </c>
      <c r="F42" s="103">
        <f t="shared" si="5"/>
        <v>0.6486204724409449</v>
      </c>
      <c r="G42" s="113" t="s">
        <v>179</v>
      </c>
      <c r="H42" s="121">
        <v>411.87400000000002</v>
      </c>
      <c r="I42" s="81">
        <v>117.07717803164893</v>
      </c>
      <c r="J42" s="122">
        <v>367.178</v>
      </c>
      <c r="K42" s="89">
        <f t="shared" si="4"/>
        <v>989.34500000000003</v>
      </c>
      <c r="L42" s="62">
        <v>989345</v>
      </c>
      <c r="M42" s="32">
        <f t="shared" si="6"/>
        <v>635</v>
      </c>
      <c r="N42" s="58" t="s">
        <v>219</v>
      </c>
      <c r="O42" s="50">
        <v>0.63500000000000001</v>
      </c>
    </row>
    <row r="43" spans="1:15" s="1" customFormat="1" ht="20.100000000000001" customHeight="1" x14ac:dyDescent="0.25">
      <c r="A43" s="7" t="s">
        <v>66</v>
      </c>
      <c r="B43" s="40">
        <f t="shared" si="2"/>
        <v>492.834</v>
      </c>
      <c r="C43" s="38">
        <f t="shared" si="3"/>
        <v>116.03738933885855</v>
      </c>
      <c r="D43" s="39">
        <f t="shared" si="7"/>
        <v>0.20144772387542662</v>
      </c>
      <c r="E43" s="41">
        <f t="shared" si="1"/>
        <v>0.72854145614953514</v>
      </c>
      <c r="F43" s="103">
        <f t="shared" si="5"/>
        <v>0.51605654450261784</v>
      </c>
      <c r="G43" s="113" t="s">
        <v>180</v>
      </c>
      <c r="H43" s="121">
        <v>492.834</v>
      </c>
      <c r="I43" s="81">
        <v>116.03738933885855</v>
      </c>
      <c r="J43" s="122">
        <v>359.05</v>
      </c>
      <c r="K43" s="89">
        <f t="shared" si="4"/>
        <v>2446.4609999999998</v>
      </c>
      <c r="L43" s="62">
        <v>2446461</v>
      </c>
      <c r="M43" s="32">
        <f t="shared" si="6"/>
        <v>955</v>
      </c>
      <c r="N43" s="58" t="s">
        <v>222</v>
      </c>
      <c r="O43" s="50">
        <v>0.95499999999999996</v>
      </c>
    </row>
    <row r="44" spans="1:15" s="1" customFormat="1" ht="20.100000000000001" customHeight="1" x14ac:dyDescent="0.25">
      <c r="A44" s="7" t="s">
        <v>67</v>
      </c>
      <c r="B44" s="80">
        <f t="shared" si="2"/>
        <v>1878.3389999999999</v>
      </c>
      <c r="C44" s="38">
        <f t="shared" si="3"/>
        <v>120.34293468441629</v>
      </c>
      <c r="D44" s="39">
        <f t="shared" si="7"/>
        <v>0.45262980335362729</v>
      </c>
      <c r="E44" s="41">
        <f t="shared" si="1"/>
        <v>0.63270581082541544</v>
      </c>
      <c r="F44" s="103">
        <f t="shared" si="5"/>
        <v>0.61303492167101825</v>
      </c>
      <c r="G44" s="113" t="s">
        <v>99</v>
      </c>
      <c r="H44" s="121">
        <v>1878.3389999999999</v>
      </c>
      <c r="I44" s="81">
        <v>120.34293468441629</v>
      </c>
      <c r="J44" s="122">
        <v>1188.4359999999999</v>
      </c>
      <c r="K44" s="89">
        <f t="shared" si="4"/>
        <v>4149.835</v>
      </c>
      <c r="L44" s="62">
        <v>4149835</v>
      </c>
      <c r="M44" s="32">
        <f t="shared" si="6"/>
        <v>3064</v>
      </c>
      <c r="N44" s="58" t="s">
        <v>225</v>
      </c>
      <c r="O44" s="50">
        <v>3.0640000000000001</v>
      </c>
    </row>
    <row r="45" spans="1:15" s="1" customFormat="1" ht="20.100000000000001" customHeight="1" thickBot="1" x14ac:dyDescent="0.3">
      <c r="A45" s="10" t="s">
        <v>92</v>
      </c>
      <c r="B45" s="45">
        <f t="shared" si="2"/>
        <v>448.93900000000002</v>
      </c>
      <c r="C45" s="42">
        <f t="shared" si="3"/>
        <v>131.11344752559103</v>
      </c>
      <c r="D45" s="83">
        <f t="shared" si="7"/>
        <v>0.84724174959377818</v>
      </c>
      <c r="E45" s="41">
        <f t="shared" si="1"/>
        <v>0.79782999472088634</v>
      </c>
      <c r="F45" s="82">
        <f t="shared" si="5"/>
        <v>1.9604323144104805</v>
      </c>
      <c r="G45" s="127" t="s">
        <v>92</v>
      </c>
      <c r="H45" s="121">
        <v>448.93900000000002</v>
      </c>
      <c r="I45" s="81">
        <v>131.11344752559103</v>
      </c>
      <c r="J45" s="122">
        <v>358.17700000000002</v>
      </c>
      <c r="K45" s="90">
        <f t="shared" si="4"/>
        <v>529.88300000000004</v>
      </c>
      <c r="L45" s="62">
        <v>529883</v>
      </c>
      <c r="M45" s="60">
        <f t="shared" si="6"/>
        <v>229</v>
      </c>
      <c r="N45" s="59" t="s">
        <v>226</v>
      </c>
      <c r="O45" s="52">
        <v>0.22900000000000001</v>
      </c>
    </row>
    <row r="46" spans="1:15" s="1" customFormat="1" ht="20.100000000000001" customHeight="1" x14ac:dyDescent="0.25">
      <c r="A46" s="9" t="s">
        <v>15</v>
      </c>
      <c r="B46" s="17">
        <f t="shared" si="2"/>
        <v>4102.76</v>
      </c>
      <c r="C46" s="18">
        <f t="shared" si="3"/>
        <v>146.85825577453738</v>
      </c>
      <c r="D46" s="19">
        <f t="shared" si="7"/>
        <v>0.41050723872757527</v>
      </c>
      <c r="E46" s="20">
        <f t="shared" si="1"/>
        <v>0.79790701868985758</v>
      </c>
      <c r="F46" s="102">
        <f t="shared" si="5"/>
        <v>0.61492206235011992</v>
      </c>
      <c r="G46" s="126" t="s">
        <v>100</v>
      </c>
      <c r="H46" s="121">
        <v>4102.76</v>
      </c>
      <c r="I46" s="81">
        <v>146.85825577453738</v>
      </c>
      <c r="J46" s="122">
        <v>3273.6210000000001</v>
      </c>
      <c r="K46" s="93">
        <f t="shared" si="4"/>
        <v>9994.3670000000002</v>
      </c>
      <c r="L46" s="61">
        <v>9994367</v>
      </c>
      <c r="M46" s="66">
        <f>SUM(M47:M53)</f>
        <v>6672</v>
      </c>
      <c r="N46" s="67" t="s">
        <v>15</v>
      </c>
      <c r="O46" s="50">
        <f>SUM(O47:O53)</f>
        <v>6.6720000000000006</v>
      </c>
    </row>
    <row r="47" spans="1:15" s="1" customFormat="1" ht="20.100000000000001" customHeight="1" x14ac:dyDescent="0.25">
      <c r="A47" s="7" t="s">
        <v>26</v>
      </c>
      <c r="B47" s="40">
        <f t="shared" si="2"/>
        <v>512.43299999999999</v>
      </c>
      <c r="C47" s="136">
        <f t="shared" si="3"/>
        <v>90.832435230221648</v>
      </c>
      <c r="D47" s="39">
        <f t="shared" si="7"/>
        <v>0.16243596412564582</v>
      </c>
      <c r="E47" s="41">
        <f t="shared" si="1"/>
        <v>0.5866757215089583</v>
      </c>
      <c r="F47" s="103">
        <f t="shared" si="5"/>
        <v>0.19513823305407463</v>
      </c>
      <c r="G47" s="127" t="s">
        <v>101</v>
      </c>
      <c r="H47" s="121">
        <v>512.43299999999999</v>
      </c>
      <c r="I47" s="81">
        <v>90.832435230221648</v>
      </c>
      <c r="J47" s="122">
        <v>300.63200000000001</v>
      </c>
      <c r="K47" s="89">
        <f t="shared" si="4"/>
        <v>3154.6770000000001</v>
      </c>
      <c r="L47" s="62">
        <v>3154677</v>
      </c>
      <c r="M47" s="32">
        <f t="shared" si="6"/>
        <v>2626</v>
      </c>
      <c r="N47" s="58" t="s">
        <v>227</v>
      </c>
      <c r="O47" s="50">
        <v>2.6259999999999999</v>
      </c>
    </row>
    <row r="48" spans="1:15" s="1" customFormat="1" ht="20.100000000000001" customHeight="1" x14ac:dyDescent="0.25">
      <c r="A48" s="7" t="s">
        <v>27</v>
      </c>
      <c r="B48" s="40">
        <f t="shared" si="2"/>
        <v>73.466999999999999</v>
      </c>
      <c r="C48" s="38">
        <f t="shared" si="3"/>
        <v>361.81728638266435</v>
      </c>
      <c r="D48" s="39">
        <f t="shared" si="7"/>
        <v>0.14021623994427002</v>
      </c>
      <c r="E48" s="41">
        <f t="shared" si="1"/>
        <v>0.68441613241319232</v>
      </c>
      <c r="F48" s="103">
        <f t="shared" si="5"/>
        <v>0.18095320197044334</v>
      </c>
      <c r="G48" s="113" t="s">
        <v>102</v>
      </c>
      <c r="H48" s="121">
        <v>73.466999999999999</v>
      </c>
      <c r="I48" s="81">
        <v>361.81728638266435</v>
      </c>
      <c r="J48" s="122">
        <v>50.281999999999996</v>
      </c>
      <c r="K48" s="89">
        <f t="shared" si="4"/>
        <v>523.95500000000004</v>
      </c>
      <c r="L48" s="62">
        <v>523955</v>
      </c>
      <c r="M48" s="32">
        <f t="shared" si="6"/>
        <v>406</v>
      </c>
      <c r="N48" s="58" t="s">
        <v>228</v>
      </c>
      <c r="O48" s="50">
        <v>0.40600000000000003</v>
      </c>
    </row>
    <row r="49" spans="1:15" s="1" customFormat="1" ht="18.75" customHeight="1" x14ac:dyDescent="0.25">
      <c r="A49" s="7" t="s">
        <v>28</v>
      </c>
      <c r="B49" s="40">
        <f t="shared" si="2"/>
        <v>304.48099999999999</v>
      </c>
      <c r="C49" s="38">
        <f t="shared" si="3"/>
        <v>135.10271997160226</v>
      </c>
      <c r="D49" s="39">
        <f t="shared" si="7"/>
        <v>0.35008479594359199</v>
      </c>
      <c r="E49" s="41">
        <f t="shared" si="1"/>
        <v>0.65858625004515881</v>
      </c>
      <c r="F49" s="103">
        <f t="shared" si="5"/>
        <v>0.54371607142857137</v>
      </c>
      <c r="G49" s="113" t="s">
        <v>103</v>
      </c>
      <c r="H49" s="121">
        <v>304.48099999999999</v>
      </c>
      <c r="I49" s="81">
        <v>135.10271997160226</v>
      </c>
      <c r="J49" s="122">
        <v>200.52699999999999</v>
      </c>
      <c r="K49" s="89">
        <f t="shared" si="4"/>
        <v>869.73500000000001</v>
      </c>
      <c r="L49" s="62">
        <v>869735</v>
      </c>
      <c r="M49" s="32">
        <f t="shared" si="6"/>
        <v>560</v>
      </c>
      <c r="N49" s="58" t="s">
        <v>276</v>
      </c>
      <c r="O49" s="50">
        <v>0.56000000000000005</v>
      </c>
    </row>
    <row r="50" spans="1:15" s="1" customFormat="1" ht="20.100000000000001" customHeight="1" x14ac:dyDescent="0.25">
      <c r="A50" s="7" t="s">
        <v>29</v>
      </c>
      <c r="B50" s="40">
        <f t="shared" si="2"/>
        <v>225.31399999999999</v>
      </c>
      <c r="C50" s="38">
        <f t="shared" si="3"/>
        <v>135.06737962785346</v>
      </c>
      <c r="D50" s="39">
        <f t="shared" si="7"/>
        <v>0.48568158253810517</v>
      </c>
      <c r="E50" s="82">
        <f t="shared" si="1"/>
        <v>0.81122788641629018</v>
      </c>
      <c r="F50" s="103">
        <f t="shared" si="5"/>
        <v>0.85024150943396226</v>
      </c>
      <c r="G50" s="113" t="s">
        <v>104</v>
      </c>
      <c r="H50" s="121">
        <v>225.31399999999999</v>
      </c>
      <c r="I50" s="81">
        <v>135.06737962785346</v>
      </c>
      <c r="J50" s="122">
        <v>182.78100000000001</v>
      </c>
      <c r="K50" s="89">
        <f t="shared" si="4"/>
        <v>463.91300000000001</v>
      </c>
      <c r="L50" s="62">
        <v>463913</v>
      </c>
      <c r="M50" s="32">
        <f t="shared" si="6"/>
        <v>265</v>
      </c>
      <c r="N50" s="58" t="s">
        <v>277</v>
      </c>
      <c r="O50" s="50">
        <v>0.26500000000000001</v>
      </c>
    </row>
    <row r="51" spans="1:15" s="1" customFormat="1" ht="20.100000000000001" customHeight="1" x14ac:dyDescent="0.25">
      <c r="A51" s="7" t="s">
        <v>90</v>
      </c>
      <c r="B51" s="40">
        <f t="shared" si="2"/>
        <v>258.83600000000001</v>
      </c>
      <c r="C51" s="38">
        <f t="shared" si="3"/>
        <v>116.91457118465686</v>
      </c>
      <c r="D51" s="39">
        <f t="shared" si="7"/>
        <v>0.37639346550836589</v>
      </c>
      <c r="E51" s="41">
        <f t="shared" si="1"/>
        <v>0.59586765364941507</v>
      </c>
      <c r="F51" s="82">
        <f t="shared" si="5"/>
        <v>1.0230671936758893</v>
      </c>
      <c r="G51" s="113" t="s">
        <v>105</v>
      </c>
      <c r="H51" s="121">
        <v>258.83600000000001</v>
      </c>
      <c r="I51" s="81">
        <v>116.91457118465686</v>
      </c>
      <c r="J51" s="122">
        <v>154.232</v>
      </c>
      <c r="K51" s="89">
        <f t="shared" si="4"/>
        <v>687.67399999999998</v>
      </c>
      <c r="L51" s="62">
        <v>687674</v>
      </c>
      <c r="M51" s="32">
        <f t="shared" si="6"/>
        <v>253</v>
      </c>
      <c r="N51" s="58" t="s">
        <v>278</v>
      </c>
      <c r="O51" s="50">
        <v>0.253</v>
      </c>
    </row>
    <row r="52" spans="1:15" s="1" customFormat="1" ht="20.100000000000001" customHeight="1" x14ac:dyDescent="0.25">
      <c r="A52" s="7" t="s">
        <v>30</v>
      </c>
      <c r="B52" s="80">
        <f t="shared" si="2"/>
        <v>1563.8330000000001</v>
      </c>
      <c r="C52" s="38">
        <f t="shared" si="3"/>
        <v>261.52059360142613</v>
      </c>
      <c r="D52" s="83">
        <f t="shared" si="7"/>
        <v>1.0309523087491315</v>
      </c>
      <c r="E52" s="82">
        <f t="shared" si="1"/>
        <v>0.99227666892820399</v>
      </c>
      <c r="F52" s="82">
        <f t="shared" si="5"/>
        <v>1.1138411680911682</v>
      </c>
      <c r="G52" s="113" t="s">
        <v>106</v>
      </c>
      <c r="H52" s="121">
        <v>1563.8330000000001</v>
      </c>
      <c r="I52" s="81">
        <v>261.52059360142613</v>
      </c>
      <c r="J52" s="122">
        <v>1551.7550000000001</v>
      </c>
      <c r="K52" s="89">
        <f t="shared" si="4"/>
        <v>1516.8820000000001</v>
      </c>
      <c r="L52" s="62">
        <v>1516882</v>
      </c>
      <c r="M52" s="32">
        <f t="shared" si="6"/>
        <v>1404</v>
      </c>
      <c r="N52" s="58" t="s">
        <v>230</v>
      </c>
      <c r="O52" s="50">
        <v>1.4039999999999999</v>
      </c>
    </row>
    <row r="53" spans="1:15" s="1" customFormat="1" ht="20.100000000000001" customHeight="1" thickBot="1" x14ac:dyDescent="0.3">
      <c r="A53" s="7" t="s">
        <v>3</v>
      </c>
      <c r="B53" s="80">
        <f t="shared" si="2"/>
        <v>1164.396</v>
      </c>
      <c r="C53" s="46">
        <f t="shared" si="3"/>
        <v>116.71060201788553</v>
      </c>
      <c r="D53" s="47">
        <f t="shared" si="7"/>
        <v>0.41921980348734184</v>
      </c>
      <c r="E53" s="48">
        <f t="shared" si="1"/>
        <v>0.71574618944070578</v>
      </c>
      <c r="F53" s="82">
        <f t="shared" si="5"/>
        <v>1.0055233160621762</v>
      </c>
      <c r="G53" s="113" t="s">
        <v>3</v>
      </c>
      <c r="H53" s="121">
        <v>1164.396</v>
      </c>
      <c r="I53" s="81">
        <v>116.71060201788553</v>
      </c>
      <c r="J53" s="122">
        <v>833.41200000000003</v>
      </c>
      <c r="K53" s="92">
        <f t="shared" si="4"/>
        <v>2777.5309999999999</v>
      </c>
      <c r="L53" s="62">
        <v>2777531</v>
      </c>
      <c r="M53" s="69">
        <f t="shared" si="6"/>
        <v>1158</v>
      </c>
      <c r="N53" s="70" t="s">
        <v>229</v>
      </c>
      <c r="O53" s="51">
        <v>1.1579999999999999</v>
      </c>
    </row>
    <row r="54" spans="1:15" s="1" customFormat="1" ht="20.100000000000001" customHeight="1" x14ac:dyDescent="0.25">
      <c r="A54" s="9" t="s">
        <v>16</v>
      </c>
      <c r="B54" s="17">
        <f t="shared" si="2"/>
        <v>12733.456399999999</v>
      </c>
      <c r="C54" s="18">
        <f t="shared" si="3"/>
        <v>124.81550013169215</v>
      </c>
      <c r="D54" s="19">
        <f t="shared" si="7"/>
        <v>0.44176919776229173</v>
      </c>
      <c r="E54" s="20">
        <f t="shared" si="1"/>
        <v>0.68757332847976771</v>
      </c>
      <c r="F54" s="102">
        <f t="shared" si="5"/>
        <v>0.62014593094043735</v>
      </c>
      <c r="G54" s="105" t="s">
        <v>107</v>
      </c>
      <c r="H54" s="121">
        <v>12733.456399999999</v>
      </c>
      <c r="I54" s="81">
        <v>124.81550013169215</v>
      </c>
      <c r="J54" s="122">
        <v>8755.1849999999995</v>
      </c>
      <c r="K54" s="94">
        <f t="shared" si="4"/>
        <v>28823.776000000002</v>
      </c>
      <c r="L54" s="61">
        <v>28823776</v>
      </c>
      <c r="M54" s="68">
        <f>SUM(M55:M68)</f>
        <v>20533</v>
      </c>
      <c r="N54" s="57" t="s">
        <v>16</v>
      </c>
      <c r="O54" s="50">
        <f>SUM(O55:O68)</f>
        <v>20.533000000000001</v>
      </c>
    </row>
    <row r="55" spans="1:15" s="1" customFormat="1" ht="20.100000000000001" customHeight="1" x14ac:dyDescent="0.25">
      <c r="A55" s="7" t="s">
        <v>31</v>
      </c>
      <c r="B55" s="80">
        <f t="shared" si="2"/>
        <v>1937.0150000000001</v>
      </c>
      <c r="C55" s="38">
        <f t="shared" si="3"/>
        <v>109.03699742467526</v>
      </c>
      <c r="D55" s="39">
        <f t="shared" si="7"/>
        <v>0.48412642475029066</v>
      </c>
      <c r="E55" s="41">
        <f t="shared" si="1"/>
        <v>0.668768698228976</v>
      </c>
      <c r="F55" s="103">
        <f t="shared" si="5"/>
        <v>0.59969504643962857</v>
      </c>
      <c r="G55" s="109" t="s">
        <v>108</v>
      </c>
      <c r="H55" s="121">
        <v>1937.0150000000001</v>
      </c>
      <c r="I55" s="81">
        <v>109.03699742467526</v>
      </c>
      <c r="J55" s="122">
        <v>1295.415</v>
      </c>
      <c r="K55" s="89">
        <f t="shared" si="4"/>
        <v>4001.0520000000001</v>
      </c>
      <c r="L55" s="62">
        <v>4001052</v>
      </c>
      <c r="M55" s="32">
        <f t="shared" si="6"/>
        <v>3230</v>
      </c>
      <c r="N55" s="58" t="s">
        <v>232</v>
      </c>
      <c r="O55" s="50">
        <v>3.23</v>
      </c>
    </row>
    <row r="56" spans="1:15" s="1" customFormat="1" ht="20.100000000000001" customHeight="1" x14ac:dyDescent="0.25">
      <c r="A56" s="7" t="s">
        <v>32</v>
      </c>
      <c r="B56" s="40">
        <f t="shared" si="2"/>
        <v>346.07900000000001</v>
      </c>
      <c r="C56" s="38">
        <f t="shared" si="3"/>
        <v>162.52342198073646</v>
      </c>
      <c r="D56" s="39">
        <f t="shared" si="7"/>
        <v>0.51597364066017626</v>
      </c>
      <c r="E56" s="41">
        <f t="shared" si="1"/>
        <v>0.60269764995853548</v>
      </c>
      <c r="F56" s="103">
        <f t="shared" si="5"/>
        <v>0.56090599675850894</v>
      </c>
      <c r="G56" s="113" t="s">
        <v>109</v>
      </c>
      <c r="H56" s="121">
        <v>346.07900000000001</v>
      </c>
      <c r="I56" s="81">
        <v>162.52342198073646</v>
      </c>
      <c r="J56" s="122">
        <v>208.58099999999999</v>
      </c>
      <c r="K56" s="89">
        <f t="shared" si="4"/>
        <v>670.73</v>
      </c>
      <c r="L56" s="62">
        <v>670730</v>
      </c>
      <c r="M56" s="32">
        <f t="shared" si="6"/>
        <v>617</v>
      </c>
      <c r="N56" s="58" t="s">
        <v>233</v>
      </c>
      <c r="O56" s="50">
        <v>0.61699999999999999</v>
      </c>
    </row>
    <row r="57" spans="1:15" s="1" customFormat="1" ht="20.100000000000001" customHeight="1" x14ac:dyDescent="0.25">
      <c r="A57" s="7" t="s">
        <v>33</v>
      </c>
      <c r="B57" s="40">
        <f t="shared" si="2"/>
        <v>231.983</v>
      </c>
      <c r="C57" s="38">
        <f t="shared" si="3"/>
        <v>116.59898068939174</v>
      </c>
      <c r="D57" s="39">
        <f t="shared" si="7"/>
        <v>0.30161270610628466</v>
      </c>
      <c r="E57" s="41">
        <f t="shared" si="1"/>
        <v>0.73071302638555413</v>
      </c>
      <c r="F57" s="103">
        <f t="shared" si="5"/>
        <v>0.53575750577367209</v>
      </c>
      <c r="G57" s="113" t="s">
        <v>110</v>
      </c>
      <c r="H57" s="121">
        <v>231.983</v>
      </c>
      <c r="I57" s="81">
        <v>116.59898068939174</v>
      </c>
      <c r="J57" s="122">
        <v>169.51300000000001</v>
      </c>
      <c r="K57" s="89">
        <f t="shared" si="4"/>
        <v>769.14200000000005</v>
      </c>
      <c r="L57" s="62">
        <v>769142</v>
      </c>
      <c r="M57" s="32">
        <f t="shared" si="6"/>
        <v>433</v>
      </c>
      <c r="N57" s="58" t="s">
        <v>234</v>
      </c>
      <c r="O57" s="50">
        <v>0.433</v>
      </c>
    </row>
    <row r="58" spans="1:15" s="1" customFormat="1" ht="21.75" customHeight="1" x14ac:dyDescent="0.25">
      <c r="A58" s="7" t="s">
        <v>183</v>
      </c>
      <c r="B58" s="80">
        <f t="shared" si="2"/>
        <v>2492.61</v>
      </c>
      <c r="C58" s="38">
        <f t="shared" si="3"/>
        <v>131.41645129554823</v>
      </c>
      <c r="D58" s="39">
        <f t="shared" si="7"/>
        <v>0.64132772780602276</v>
      </c>
      <c r="E58" s="41">
        <f t="shared" si="1"/>
        <v>0.70186752039027356</v>
      </c>
      <c r="F58" s="103">
        <f t="shared" si="5"/>
        <v>0.78855109142676372</v>
      </c>
      <c r="G58" s="113" t="s">
        <v>111</v>
      </c>
      <c r="H58" s="121">
        <v>2492.61</v>
      </c>
      <c r="I58" s="81">
        <v>131.41645129554823</v>
      </c>
      <c r="J58" s="122">
        <v>1749.482</v>
      </c>
      <c r="K58" s="89">
        <f t="shared" si="4"/>
        <v>3886.64</v>
      </c>
      <c r="L58" s="62">
        <v>3886640</v>
      </c>
      <c r="M58" s="32">
        <f t="shared" si="6"/>
        <v>3161</v>
      </c>
      <c r="N58" s="58" t="s">
        <v>235</v>
      </c>
      <c r="O58" s="50">
        <v>3.161</v>
      </c>
    </row>
    <row r="59" spans="1:15" s="1" customFormat="1" ht="20.100000000000001" customHeight="1" x14ac:dyDescent="0.25">
      <c r="A59" s="7" t="s">
        <v>34</v>
      </c>
      <c r="B59" s="40">
        <f t="shared" si="2"/>
        <v>989.82299999999998</v>
      </c>
      <c r="C59" s="38">
        <f t="shared" si="3"/>
        <v>191.13644175475321</v>
      </c>
      <c r="D59" s="39">
        <f t="shared" si="7"/>
        <v>0.66720389554976312</v>
      </c>
      <c r="E59" s="41">
        <f t="shared" si="1"/>
        <v>0.61958451157429162</v>
      </c>
      <c r="F59" s="82">
        <f t="shared" si="5"/>
        <v>1.1443040462427745</v>
      </c>
      <c r="G59" s="113" t="s">
        <v>112</v>
      </c>
      <c r="H59" s="121">
        <v>989.82299999999998</v>
      </c>
      <c r="I59" s="81">
        <v>191.13644175475321</v>
      </c>
      <c r="J59" s="122">
        <v>613.279</v>
      </c>
      <c r="K59" s="89">
        <f t="shared" si="4"/>
        <v>1483.539</v>
      </c>
      <c r="L59" s="62">
        <v>1483539</v>
      </c>
      <c r="M59" s="32">
        <f t="shared" si="6"/>
        <v>865</v>
      </c>
      <c r="N59" s="58" t="s">
        <v>242</v>
      </c>
      <c r="O59" s="50">
        <v>0.86499999999999999</v>
      </c>
    </row>
    <row r="60" spans="1:15" s="1" customFormat="1" ht="20.100000000000001" customHeight="1" x14ac:dyDescent="0.25">
      <c r="A60" s="7" t="s">
        <v>35</v>
      </c>
      <c r="B60" s="40">
        <f t="shared" si="2"/>
        <v>742.03200000000004</v>
      </c>
      <c r="C60" s="38">
        <f t="shared" si="3"/>
        <v>187.75780793356392</v>
      </c>
      <c r="D60" s="39">
        <f t="shared" si="7"/>
        <v>0.6194616092284112</v>
      </c>
      <c r="E60" s="41">
        <f t="shared" si="1"/>
        <v>0.66127471591521658</v>
      </c>
      <c r="F60" s="103">
        <f t="shared" si="5"/>
        <v>0.93454911838790933</v>
      </c>
      <c r="G60" s="113" t="s">
        <v>113</v>
      </c>
      <c r="H60" s="121">
        <v>742.03200000000004</v>
      </c>
      <c r="I60" s="81">
        <v>187.75780793356392</v>
      </c>
      <c r="J60" s="122">
        <v>490.68700000000001</v>
      </c>
      <c r="K60" s="89">
        <f t="shared" si="4"/>
        <v>1197.866</v>
      </c>
      <c r="L60" s="62">
        <v>1197866</v>
      </c>
      <c r="M60" s="32">
        <f t="shared" si="6"/>
        <v>794</v>
      </c>
      <c r="N60" s="58" t="s">
        <v>244</v>
      </c>
      <c r="O60" s="50">
        <v>0.79400000000000004</v>
      </c>
    </row>
    <row r="61" spans="1:15" s="1" customFormat="1" ht="20.100000000000001" customHeight="1" x14ac:dyDescent="0.25">
      <c r="A61" s="7" t="s">
        <v>4</v>
      </c>
      <c r="B61" s="80">
        <f t="shared" si="2"/>
        <v>1287.759</v>
      </c>
      <c r="C61" s="38">
        <f t="shared" si="3"/>
        <v>176.23200742283618</v>
      </c>
      <c r="D61" s="39">
        <f t="shared" si="7"/>
        <v>0.5040069791416345</v>
      </c>
      <c r="E61" s="41">
        <f t="shared" si="1"/>
        <v>0.69899026137654641</v>
      </c>
      <c r="F61" s="103">
        <f t="shared" si="5"/>
        <v>0.89056639004149374</v>
      </c>
      <c r="G61" s="113" t="s">
        <v>4</v>
      </c>
      <c r="H61" s="121">
        <v>1287.759</v>
      </c>
      <c r="I61" s="81">
        <v>176.23200742283618</v>
      </c>
      <c r="J61" s="122">
        <v>900.13099999999997</v>
      </c>
      <c r="K61" s="89">
        <f t="shared" si="4"/>
        <v>2555.0419999999999</v>
      </c>
      <c r="L61" s="62">
        <v>2555042</v>
      </c>
      <c r="M61" s="32">
        <f t="shared" si="6"/>
        <v>1446</v>
      </c>
      <c r="N61" s="58" t="s">
        <v>239</v>
      </c>
      <c r="O61" s="50">
        <v>1.446</v>
      </c>
    </row>
    <row r="62" spans="1:15" s="1" customFormat="1" ht="20.100000000000001" customHeight="1" x14ac:dyDescent="0.25">
      <c r="A62" s="7" t="s">
        <v>68</v>
      </c>
      <c r="B62" s="40">
        <f t="shared" si="2"/>
        <v>351.95</v>
      </c>
      <c r="C62" s="38">
        <f t="shared" si="3"/>
        <v>126.00333669867319</v>
      </c>
      <c r="D62" s="39">
        <f t="shared" si="7"/>
        <v>0.28510718961025494</v>
      </c>
      <c r="E62" s="41">
        <f t="shared" si="1"/>
        <v>0.74554624236397216</v>
      </c>
      <c r="F62" s="103">
        <f t="shared" si="5"/>
        <v>0.49086471408647137</v>
      </c>
      <c r="G62" s="113" t="s">
        <v>114</v>
      </c>
      <c r="H62" s="121">
        <v>351.95</v>
      </c>
      <c r="I62" s="81">
        <v>126.00333669867319</v>
      </c>
      <c r="J62" s="122">
        <v>262.39499999999998</v>
      </c>
      <c r="K62" s="89">
        <f t="shared" si="4"/>
        <v>1234.4480000000001</v>
      </c>
      <c r="L62" s="62">
        <v>1234448</v>
      </c>
      <c r="M62" s="32">
        <f t="shared" si="6"/>
        <v>717</v>
      </c>
      <c r="N62" s="58" t="s">
        <v>231</v>
      </c>
      <c r="O62" s="50">
        <v>0.71699999999999997</v>
      </c>
    </row>
    <row r="63" spans="1:15" s="1" customFormat="1" ht="20.100000000000001" customHeight="1" x14ac:dyDescent="0.25">
      <c r="A63" s="16" t="s">
        <v>69</v>
      </c>
      <c r="B63" s="80">
        <f t="shared" si="2"/>
        <v>1153.7003999999999</v>
      </c>
      <c r="C63" s="38">
        <f t="shared" si="3"/>
        <v>117.16845867215896</v>
      </c>
      <c r="D63" s="39">
        <f t="shared" si="7"/>
        <v>0.36730177983868273</v>
      </c>
      <c r="E63" s="41">
        <f t="shared" si="1"/>
        <v>0.72074431108804338</v>
      </c>
      <c r="F63" s="103">
        <f t="shared" si="5"/>
        <v>0.67192801397786839</v>
      </c>
      <c r="G63" s="113" t="s">
        <v>115</v>
      </c>
      <c r="H63" s="121">
        <v>1153.7003999999999</v>
      </c>
      <c r="I63" s="81">
        <v>117.16845867215896</v>
      </c>
      <c r="J63" s="122">
        <v>831.52300000000002</v>
      </c>
      <c r="K63" s="89">
        <f t="shared" si="4"/>
        <v>3141.0149999999999</v>
      </c>
      <c r="L63" s="62">
        <v>3141015</v>
      </c>
      <c r="M63" s="32">
        <f t="shared" si="6"/>
        <v>1717</v>
      </c>
      <c r="N63" s="58" t="s">
        <v>236</v>
      </c>
      <c r="O63" s="50">
        <v>1.7170000000000001</v>
      </c>
    </row>
    <row r="64" spans="1:15" s="1" customFormat="1" ht="20.100000000000001" customHeight="1" x14ac:dyDescent="0.25">
      <c r="A64" s="7" t="s">
        <v>70</v>
      </c>
      <c r="B64" s="40">
        <f t="shared" si="2"/>
        <v>587.23699999999997</v>
      </c>
      <c r="C64" s="38">
        <f t="shared" si="3"/>
        <v>126.53133780359575</v>
      </c>
      <c r="D64" s="39">
        <f t="shared" si="7"/>
        <v>0.30554896488281436</v>
      </c>
      <c r="E64" s="41">
        <f t="shared" si="1"/>
        <v>0.77991679679584225</v>
      </c>
      <c r="F64" s="103">
        <f t="shared" si="5"/>
        <v>0.50148334756618274</v>
      </c>
      <c r="G64" s="113" t="s">
        <v>116</v>
      </c>
      <c r="H64" s="121">
        <v>587.23699999999997</v>
      </c>
      <c r="I64" s="81">
        <v>126.53133780359575</v>
      </c>
      <c r="J64" s="122">
        <v>457.99599999999998</v>
      </c>
      <c r="K64" s="89">
        <f t="shared" si="4"/>
        <v>1921.9079999999999</v>
      </c>
      <c r="L64" s="62">
        <v>1921908</v>
      </c>
      <c r="M64" s="32">
        <f t="shared" si="6"/>
        <v>1171</v>
      </c>
      <c r="N64" s="58" t="s">
        <v>237</v>
      </c>
      <c r="O64" s="50">
        <v>1.171</v>
      </c>
    </row>
    <row r="65" spans="1:15" s="1" customFormat="1" ht="20.100000000000001" customHeight="1" x14ac:dyDescent="0.25">
      <c r="A65" s="7" t="s">
        <v>71</v>
      </c>
      <c r="B65" s="40">
        <f t="shared" si="2"/>
        <v>463.67399999999998</v>
      </c>
      <c r="C65" s="136">
        <f t="shared" si="3"/>
        <v>85.227611103554509</v>
      </c>
      <c r="D65" s="39">
        <f t="shared" si="7"/>
        <v>0.36432395141970164</v>
      </c>
      <c r="E65" s="41">
        <f t="shared" si="1"/>
        <v>0.62444950547151667</v>
      </c>
      <c r="F65" s="103">
        <f t="shared" si="5"/>
        <v>0.39834536082474226</v>
      </c>
      <c r="G65" s="113" t="s">
        <v>117</v>
      </c>
      <c r="H65" s="121">
        <v>463.67399999999998</v>
      </c>
      <c r="I65" s="81">
        <v>85.227611103554509</v>
      </c>
      <c r="J65" s="122">
        <v>289.541</v>
      </c>
      <c r="K65" s="89">
        <f t="shared" si="4"/>
        <v>1272.6969999999999</v>
      </c>
      <c r="L65" s="62">
        <v>1272697</v>
      </c>
      <c r="M65" s="32">
        <f t="shared" si="6"/>
        <v>1164</v>
      </c>
      <c r="N65" s="58" t="s">
        <v>238</v>
      </c>
      <c r="O65" s="50">
        <v>1.1639999999999999</v>
      </c>
    </row>
    <row r="66" spans="1:15" s="1" customFormat="1" ht="20.100000000000001" customHeight="1" x14ac:dyDescent="0.25">
      <c r="A66" s="7" t="s">
        <v>72</v>
      </c>
      <c r="B66" s="80">
        <f t="shared" si="2"/>
        <v>1239.7429999999999</v>
      </c>
      <c r="C66" s="38">
        <f t="shared" si="3"/>
        <v>109.34213543595985</v>
      </c>
      <c r="D66" s="39">
        <f t="shared" si="7"/>
        <v>0.39615870084137267</v>
      </c>
      <c r="E66" s="41">
        <f t="shared" si="1"/>
        <v>0.69013497152232361</v>
      </c>
      <c r="F66" s="103">
        <f t="shared" si="5"/>
        <v>0.52822454196847035</v>
      </c>
      <c r="G66" s="113" t="s">
        <v>118</v>
      </c>
      <c r="H66" s="121">
        <v>1239.7429999999999</v>
      </c>
      <c r="I66" s="81">
        <v>109.34213543595985</v>
      </c>
      <c r="J66" s="122">
        <v>855.59</v>
      </c>
      <c r="K66" s="89">
        <f t="shared" si="4"/>
        <v>3129.41</v>
      </c>
      <c r="L66" s="62">
        <v>3129410</v>
      </c>
      <c r="M66" s="32">
        <f t="shared" si="6"/>
        <v>2347</v>
      </c>
      <c r="N66" s="58" t="s">
        <v>240</v>
      </c>
      <c r="O66" s="50">
        <v>2.347</v>
      </c>
    </row>
    <row r="67" spans="1:15" s="1" customFormat="1" ht="20.100000000000001" customHeight="1" x14ac:dyDescent="0.25">
      <c r="A67" s="7" t="s">
        <v>73</v>
      </c>
      <c r="B67" s="40">
        <f t="shared" si="2"/>
        <v>579.06600000000003</v>
      </c>
      <c r="C67" s="38">
        <f t="shared" si="3"/>
        <v>108.26861016898448</v>
      </c>
      <c r="D67" s="39">
        <f t="shared" si="7"/>
        <v>0.24562964797944922</v>
      </c>
      <c r="E67" s="41">
        <f>J67/B67</f>
        <v>0.71537268636044937</v>
      </c>
      <c r="F67" s="103">
        <f t="shared" si="5"/>
        <v>0.36442164883574579</v>
      </c>
      <c r="G67" s="113" t="s">
        <v>119</v>
      </c>
      <c r="H67" s="121">
        <v>579.06600000000003</v>
      </c>
      <c r="I67" s="81">
        <v>108.26861016898448</v>
      </c>
      <c r="J67" s="122">
        <v>414.24799999999999</v>
      </c>
      <c r="K67" s="89">
        <f t="shared" si="4"/>
        <v>2357.4760000000001</v>
      </c>
      <c r="L67" s="62">
        <v>2357476</v>
      </c>
      <c r="M67" s="32">
        <f t="shared" si="6"/>
        <v>1589</v>
      </c>
      <c r="N67" s="58" t="s">
        <v>241</v>
      </c>
      <c r="O67" s="50">
        <v>1.589</v>
      </c>
    </row>
    <row r="68" spans="1:15" s="1" customFormat="1" ht="20.100000000000001" customHeight="1" thickBot="1" x14ac:dyDescent="0.3">
      <c r="A68" s="10" t="s">
        <v>74</v>
      </c>
      <c r="B68" s="45">
        <f t="shared" si="2"/>
        <v>330.78500000000003</v>
      </c>
      <c r="C68" s="137">
        <f t="shared" si="3"/>
        <v>62.159053966953486</v>
      </c>
      <c r="D68" s="43">
        <f t="shared" si="7"/>
        <v>0.27500995584509957</v>
      </c>
      <c r="E68" s="44">
        <f t="shared" ref="E68" si="8">J68/B68</f>
        <v>0.65542270659189494</v>
      </c>
      <c r="F68" s="104">
        <f t="shared" si="5"/>
        <v>0.25802262090483619</v>
      </c>
      <c r="G68" s="113" t="s">
        <v>120</v>
      </c>
      <c r="H68" s="121">
        <v>330.78500000000003</v>
      </c>
      <c r="I68" s="81">
        <v>62.159053966953486</v>
      </c>
      <c r="J68" s="122">
        <v>216.804</v>
      </c>
      <c r="K68" s="90">
        <f t="shared" si="4"/>
        <v>1202.8109999999999</v>
      </c>
      <c r="L68" s="63">
        <v>1202811</v>
      </c>
      <c r="M68" s="60">
        <f t="shared" si="6"/>
        <v>1282</v>
      </c>
      <c r="N68" s="59" t="s">
        <v>243</v>
      </c>
      <c r="O68" s="52">
        <v>1.282</v>
      </c>
    </row>
    <row r="69" spans="1:15" s="1" customFormat="1" ht="20.100000000000001" customHeight="1" x14ac:dyDescent="0.25">
      <c r="A69" s="11"/>
      <c r="D69" s="12"/>
      <c r="G69" s="105"/>
      <c r="H69" s="106"/>
      <c r="I69" s="107"/>
      <c r="J69" s="108"/>
      <c r="K69" s="28"/>
      <c r="O69" s="34"/>
    </row>
    <row r="70" spans="1:15" s="1" customFormat="1" ht="20.100000000000001" customHeight="1" x14ac:dyDescent="0.25">
      <c r="A70" s="11"/>
      <c r="D70" s="12"/>
      <c r="G70" s="109"/>
      <c r="H70" s="110"/>
      <c r="I70" s="111"/>
      <c r="J70" s="112"/>
      <c r="K70" s="28"/>
      <c r="O70" s="34"/>
    </row>
    <row r="71" spans="1:15" s="1" customFormat="1" ht="20.100000000000001" customHeight="1" x14ac:dyDescent="0.25">
      <c r="A71" s="11"/>
      <c r="C71" s="15"/>
      <c r="D71" s="15"/>
      <c r="E71" s="15"/>
      <c r="F71" s="15"/>
      <c r="G71" s="113"/>
      <c r="H71" s="114"/>
      <c r="I71" s="115"/>
      <c r="J71" s="112"/>
      <c r="K71" s="28"/>
      <c r="O71" s="34"/>
    </row>
    <row r="72" spans="1:15" s="1" customFormat="1" ht="20.100000000000001" customHeight="1" x14ac:dyDescent="0.25">
      <c r="A72" s="11"/>
      <c r="D72" s="12"/>
      <c r="G72" s="113"/>
      <c r="H72" s="110"/>
      <c r="I72" s="111"/>
      <c r="J72" s="112"/>
      <c r="K72" s="28"/>
      <c r="O72" s="34"/>
    </row>
    <row r="73" spans="1:15" s="1" customFormat="1" ht="20.100000000000001" customHeight="1" x14ac:dyDescent="0.25">
      <c r="A73" s="11"/>
      <c r="D73" s="12"/>
      <c r="G73" s="113"/>
      <c r="H73" s="110"/>
      <c r="I73" s="111"/>
      <c r="J73" s="116"/>
      <c r="K73" s="28"/>
      <c r="O73" s="34"/>
    </row>
    <row r="74" spans="1:15" s="1" customFormat="1" ht="20.100000000000001" customHeight="1" thickBot="1" x14ac:dyDescent="0.3">
      <c r="A74" s="11"/>
      <c r="D74" s="12"/>
      <c r="G74" s="113"/>
      <c r="H74" s="110"/>
      <c r="I74" s="111"/>
      <c r="J74" s="112"/>
      <c r="K74" s="28"/>
      <c r="O74" s="34"/>
    </row>
    <row r="75" spans="1:15" s="1" customFormat="1" ht="19.5" customHeight="1" x14ac:dyDescent="0.25">
      <c r="A75" s="9" t="s">
        <v>17</v>
      </c>
      <c r="B75" s="17">
        <f t="shared" ref="B75:B105" si="9">H75</f>
        <v>5248.9290000000001</v>
      </c>
      <c r="C75" s="18">
        <f t="shared" ref="C75:C105" si="10">I75</f>
        <v>129.23882742431337</v>
      </c>
      <c r="D75" s="19">
        <f t="shared" ref="D75" si="11">B75/K75</f>
        <v>0.42708511321773485</v>
      </c>
      <c r="E75" s="20">
        <f t="shared" ref="E75:E101" si="12">J75/B75</f>
        <v>0.56524464324055446</v>
      </c>
      <c r="F75" s="102">
        <f t="shared" ref="F75" si="13">B75/M75</f>
        <v>0.63438832487309649</v>
      </c>
      <c r="G75" s="105" t="s">
        <v>121</v>
      </c>
      <c r="H75" s="117">
        <v>5248.9290000000001</v>
      </c>
      <c r="I75" s="117">
        <v>129.23882742431337</v>
      </c>
      <c r="J75" s="119">
        <v>2966.9290000000001</v>
      </c>
      <c r="K75" s="94">
        <f t="shared" ref="K75:K105" si="14">L75/1000</f>
        <v>12290.124</v>
      </c>
      <c r="L75" s="61">
        <v>12290124</v>
      </c>
      <c r="M75" s="71">
        <f>M76+M77+M78+M82</f>
        <v>8274</v>
      </c>
      <c r="N75" s="76" t="s">
        <v>17</v>
      </c>
      <c r="O75" s="87">
        <f>O76+O77+O78+O82</f>
        <v>8.2739999999999991</v>
      </c>
    </row>
    <row r="76" spans="1:15" s="1" customFormat="1" ht="20.100000000000001" customHeight="1" x14ac:dyDescent="0.25">
      <c r="A76" s="7" t="s">
        <v>75</v>
      </c>
      <c r="B76" s="40">
        <f t="shared" si="9"/>
        <v>209.52099999999999</v>
      </c>
      <c r="C76" s="38">
        <f t="shared" si="10"/>
        <v>144.39069100732564</v>
      </c>
      <c r="D76" s="39">
        <f t="shared" ref="D76:D105" si="15">B76/K76</f>
        <v>0.26034924307472079</v>
      </c>
      <c r="E76" s="41">
        <f t="shared" si="12"/>
        <v>0.74007378735305773</v>
      </c>
      <c r="F76" s="103">
        <f t="shared" ref="F76:F105" si="16">B76/M76</f>
        <v>0.58689355742296911</v>
      </c>
      <c r="G76" s="109" t="s">
        <v>122</v>
      </c>
      <c r="H76" s="118">
        <v>209.52099999999999</v>
      </c>
      <c r="I76" s="118">
        <v>144.39069100732564</v>
      </c>
      <c r="J76" s="120">
        <v>155.06100000000001</v>
      </c>
      <c r="K76" s="89">
        <f t="shared" si="14"/>
        <v>804.76900000000001</v>
      </c>
      <c r="L76" s="62">
        <v>804769</v>
      </c>
      <c r="M76" s="72">
        <f t="shared" ref="M76:M105" si="17">O76*1000</f>
        <v>357</v>
      </c>
      <c r="N76" s="56" t="s">
        <v>245</v>
      </c>
      <c r="O76" s="35">
        <v>0.35699999999999998</v>
      </c>
    </row>
    <row r="77" spans="1:15" s="1" customFormat="1" ht="20.100000000000001" customHeight="1" x14ac:dyDescent="0.25">
      <c r="A77" s="7" t="s">
        <v>76</v>
      </c>
      <c r="B77" s="80">
        <f t="shared" si="9"/>
        <v>1806.143</v>
      </c>
      <c r="C77" s="38">
        <f t="shared" si="10"/>
        <v>112.06050291700299</v>
      </c>
      <c r="D77" s="39">
        <f t="shared" si="15"/>
        <v>0.42386937220669674</v>
      </c>
      <c r="E77" s="41">
        <f t="shared" si="12"/>
        <v>0.57786565072643759</v>
      </c>
      <c r="F77" s="103">
        <f t="shared" si="16"/>
        <v>0.64161385435168738</v>
      </c>
      <c r="G77" s="113" t="s">
        <v>123</v>
      </c>
      <c r="H77" s="118">
        <v>1806.143</v>
      </c>
      <c r="I77" s="118">
        <v>112.06050291700299</v>
      </c>
      <c r="J77" s="120">
        <v>1043.7080000000001</v>
      </c>
      <c r="K77" s="89">
        <f t="shared" si="14"/>
        <v>4261.0839999999998</v>
      </c>
      <c r="L77" s="62">
        <v>4261084</v>
      </c>
      <c r="M77" s="72">
        <f t="shared" si="17"/>
        <v>2815</v>
      </c>
      <c r="N77" s="56" t="s">
        <v>246</v>
      </c>
      <c r="O77" s="35">
        <v>2.8149999999999999</v>
      </c>
    </row>
    <row r="78" spans="1:15" s="1" customFormat="1" ht="20.100000000000001" customHeight="1" x14ac:dyDescent="0.25">
      <c r="A78" s="7" t="s">
        <v>77</v>
      </c>
      <c r="B78" s="80">
        <f t="shared" si="9"/>
        <v>1862.0409999999999</v>
      </c>
      <c r="C78" s="38">
        <f t="shared" si="10"/>
        <v>148.69954648435535</v>
      </c>
      <c r="D78" s="39">
        <f t="shared" si="15"/>
        <v>0.48902527485399161</v>
      </c>
      <c r="E78" s="41">
        <f t="shared" si="12"/>
        <v>0.48533786312975929</v>
      </c>
      <c r="F78" s="103">
        <f t="shared" si="16"/>
        <v>0.57452668929342798</v>
      </c>
      <c r="G78" s="113" t="s">
        <v>124</v>
      </c>
      <c r="H78" s="118">
        <v>1862.0409999999999</v>
      </c>
      <c r="I78" s="118">
        <v>148.69954648435535</v>
      </c>
      <c r="J78" s="120">
        <v>903.71900000000005</v>
      </c>
      <c r="K78" s="89">
        <f t="shared" si="14"/>
        <v>3807.6579999999999</v>
      </c>
      <c r="L78" s="62">
        <v>3807658</v>
      </c>
      <c r="M78" s="72">
        <f t="shared" si="17"/>
        <v>3240.9999999999995</v>
      </c>
      <c r="N78" s="56" t="s">
        <v>247</v>
      </c>
      <c r="O78" s="35">
        <f>O81+O80+O79</f>
        <v>3.2409999999999997</v>
      </c>
    </row>
    <row r="79" spans="1:15" s="1" customFormat="1" ht="20.100000000000001" customHeight="1" x14ac:dyDescent="0.25">
      <c r="A79" s="7" t="s">
        <v>18</v>
      </c>
      <c r="B79" s="40">
        <f t="shared" si="9"/>
        <v>535.23299999999995</v>
      </c>
      <c r="C79" s="38">
        <f t="shared" si="10"/>
        <v>117.42303912104884</v>
      </c>
      <c r="D79" s="39">
        <f t="shared" si="15"/>
        <v>0.31438948058447458</v>
      </c>
      <c r="E79" s="41">
        <f t="shared" si="12"/>
        <v>0.30467104980447768</v>
      </c>
      <c r="F79" s="103">
        <f t="shared" si="16"/>
        <v>0.50162417994376751</v>
      </c>
      <c r="G79" s="113" t="s">
        <v>125</v>
      </c>
      <c r="H79" s="118">
        <v>535.23299999999995</v>
      </c>
      <c r="I79" s="118">
        <v>117.42303912104884</v>
      </c>
      <c r="J79" s="120">
        <v>163.07</v>
      </c>
      <c r="K79" s="89">
        <f t="shared" si="14"/>
        <v>1702.452</v>
      </c>
      <c r="L79" s="62">
        <v>1702452</v>
      </c>
      <c r="M79" s="72">
        <f t="shared" si="17"/>
        <v>1067</v>
      </c>
      <c r="N79" s="56" t="s">
        <v>248</v>
      </c>
      <c r="O79" s="35">
        <v>1.0669999999999999</v>
      </c>
    </row>
    <row r="80" spans="1:15" s="1" customFormat="1" ht="20.100000000000001" customHeight="1" x14ac:dyDescent="0.25">
      <c r="A80" s="7" t="s">
        <v>19</v>
      </c>
      <c r="B80" s="40">
        <f t="shared" si="9"/>
        <v>104.59</v>
      </c>
      <c r="C80" s="38">
        <f t="shared" si="10"/>
        <v>148.91859951874474</v>
      </c>
      <c r="D80" s="39">
        <f t="shared" si="15"/>
        <v>0.18920454134315506</v>
      </c>
      <c r="E80" s="41">
        <f t="shared" si="12"/>
        <v>0.47349651018261785</v>
      </c>
      <c r="F80" s="103">
        <f t="shared" si="16"/>
        <v>0.33738709677419354</v>
      </c>
      <c r="G80" s="113" t="s">
        <v>126</v>
      </c>
      <c r="H80" s="118">
        <v>104.59</v>
      </c>
      <c r="I80" s="118">
        <v>148.91859951874474</v>
      </c>
      <c r="J80" s="120">
        <v>49.523000000000003</v>
      </c>
      <c r="K80" s="89">
        <f t="shared" si="14"/>
        <v>552.78800000000001</v>
      </c>
      <c r="L80" s="62">
        <v>552788</v>
      </c>
      <c r="M80" s="72">
        <f t="shared" si="17"/>
        <v>310</v>
      </c>
      <c r="N80" s="56" t="s">
        <v>250</v>
      </c>
      <c r="O80" s="35">
        <v>0.31</v>
      </c>
    </row>
    <row r="81" spans="1:15" s="1" customFormat="1" ht="20.100000000000001" customHeight="1" x14ac:dyDescent="0.25">
      <c r="A81" s="7" t="s">
        <v>78</v>
      </c>
      <c r="B81" s="40">
        <f t="shared" si="9"/>
        <v>1222.2180000000001</v>
      </c>
      <c r="C81" s="38">
        <f t="shared" si="10"/>
        <v>168.31063886042898</v>
      </c>
      <c r="D81" s="39">
        <f t="shared" si="15"/>
        <v>0.7872995546302608</v>
      </c>
      <c r="E81" s="41">
        <f t="shared" si="12"/>
        <v>0.5654686807099879</v>
      </c>
      <c r="F81" s="103">
        <f t="shared" si="16"/>
        <v>0.65569635193133047</v>
      </c>
      <c r="G81" s="113" t="s">
        <v>127</v>
      </c>
      <c r="H81" s="118">
        <v>1222.2180000000001</v>
      </c>
      <c r="I81" s="118">
        <v>168.31063886042898</v>
      </c>
      <c r="J81" s="120">
        <v>691.12599999999998</v>
      </c>
      <c r="K81" s="89">
        <f t="shared" si="14"/>
        <v>1552.4179999999999</v>
      </c>
      <c r="L81" s="62">
        <v>1552418</v>
      </c>
      <c r="M81" s="72">
        <f t="shared" si="17"/>
        <v>1864</v>
      </c>
      <c r="N81" s="56" t="s">
        <v>273</v>
      </c>
      <c r="O81" s="35">
        <v>1.8640000000000001</v>
      </c>
    </row>
    <row r="82" spans="1:15" s="1" customFormat="1" ht="20.100000000000001" customHeight="1" thickBot="1" x14ac:dyDescent="0.3">
      <c r="A82" s="7" t="s">
        <v>79</v>
      </c>
      <c r="B82" s="80">
        <f t="shared" si="9"/>
        <v>1371.2239999999999</v>
      </c>
      <c r="C82" s="38">
        <f t="shared" si="10"/>
        <v>130.30274522325072</v>
      </c>
      <c r="D82" s="39">
        <f t="shared" si="15"/>
        <v>0.40134015763564679</v>
      </c>
      <c r="E82" s="41">
        <f t="shared" si="12"/>
        <v>0.63041559949359116</v>
      </c>
      <c r="F82" s="103">
        <f t="shared" si="16"/>
        <v>0.73682106394411606</v>
      </c>
      <c r="G82" s="113" t="s">
        <v>128</v>
      </c>
      <c r="H82" s="118">
        <v>1371.2239999999999</v>
      </c>
      <c r="I82" s="118">
        <v>130.30274522325072</v>
      </c>
      <c r="J82" s="120">
        <v>864.44100000000003</v>
      </c>
      <c r="K82" s="90">
        <f t="shared" si="14"/>
        <v>3416.6129999999998</v>
      </c>
      <c r="L82" s="62">
        <v>3416613</v>
      </c>
      <c r="M82" s="73">
        <f t="shared" si="17"/>
        <v>1861</v>
      </c>
      <c r="N82" s="77" t="s">
        <v>249</v>
      </c>
      <c r="O82" s="37">
        <v>1.861</v>
      </c>
    </row>
    <row r="83" spans="1:15" s="1" customFormat="1" ht="20.100000000000001" customHeight="1" x14ac:dyDescent="0.25">
      <c r="A83" s="9" t="s">
        <v>21</v>
      </c>
      <c r="B83" s="17">
        <f t="shared" si="9"/>
        <v>5628.7039999999997</v>
      </c>
      <c r="C83" s="18">
        <f t="shared" si="10"/>
        <v>139.19060941936485</v>
      </c>
      <c r="D83" s="19">
        <f t="shared" si="15"/>
        <v>0.33339838961708818</v>
      </c>
      <c r="E83" s="20">
        <f t="shared" si="12"/>
        <v>0.56807677220191366</v>
      </c>
      <c r="F83" s="102">
        <f t="shared" si="16"/>
        <v>0.63109137795717007</v>
      </c>
      <c r="G83" s="105" t="s">
        <v>129</v>
      </c>
      <c r="H83" s="117">
        <v>5628.7039999999997</v>
      </c>
      <c r="I83" s="117">
        <v>139.19060941936485</v>
      </c>
      <c r="J83" s="119">
        <v>3197.5360000000001</v>
      </c>
      <c r="K83" s="95">
        <f t="shared" si="14"/>
        <v>16882.816999999999</v>
      </c>
      <c r="L83" s="61">
        <v>16882817</v>
      </c>
      <c r="M83" s="74">
        <f>SUM(M84:M93)</f>
        <v>8919</v>
      </c>
      <c r="N83" s="78" t="s">
        <v>21</v>
      </c>
      <c r="O83" s="50">
        <f>SUM(O84:O93)</f>
        <v>8.9190000000000005</v>
      </c>
    </row>
    <row r="84" spans="1:15" s="1" customFormat="1" ht="20.100000000000001" customHeight="1" x14ac:dyDescent="0.25">
      <c r="A84" s="7" t="s">
        <v>36</v>
      </c>
      <c r="B84" s="40">
        <f t="shared" si="9"/>
        <v>132.94499999999999</v>
      </c>
      <c r="C84" s="38">
        <f t="shared" si="10"/>
        <v>133.17272536036623</v>
      </c>
      <c r="D84" s="39">
        <f t="shared" si="15"/>
        <v>0.60046883045320276</v>
      </c>
      <c r="E84" s="41">
        <f t="shared" si="12"/>
        <v>0.92666892323893346</v>
      </c>
      <c r="F84" s="103">
        <f t="shared" si="16"/>
        <v>0.77293604651162784</v>
      </c>
      <c r="G84" s="109" t="s">
        <v>130</v>
      </c>
      <c r="H84" s="118">
        <v>132.94499999999999</v>
      </c>
      <c r="I84" s="118">
        <v>133.17272536036623</v>
      </c>
      <c r="J84" s="120">
        <v>123.196</v>
      </c>
      <c r="K84" s="96">
        <f t="shared" si="14"/>
        <v>221.40199999999999</v>
      </c>
      <c r="L84" s="62">
        <v>221402</v>
      </c>
      <c r="M84" s="72">
        <f t="shared" si="17"/>
        <v>172</v>
      </c>
      <c r="N84" s="56" t="s">
        <v>251</v>
      </c>
      <c r="O84" s="35">
        <v>0.17199999999999999</v>
      </c>
    </row>
    <row r="85" spans="1:15" s="1" customFormat="1" ht="20.100000000000001" customHeight="1" x14ac:dyDescent="0.25">
      <c r="A85" s="7" t="s">
        <v>38</v>
      </c>
      <c r="B85" s="40">
        <f t="shared" si="9"/>
        <v>109.59099999999999</v>
      </c>
      <c r="C85" s="38">
        <f t="shared" si="10"/>
        <v>151.23092208759971</v>
      </c>
      <c r="D85" s="39">
        <f t="shared" si="15"/>
        <v>0.32957915060237342</v>
      </c>
      <c r="E85" s="41">
        <f t="shared" si="12"/>
        <v>0.83323448093365338</v>
      </c>
      <c r="F85" s="103">
        <f t="shared" si="16"/>
        <v>0.8239924812030075</v>
      </c>
      <c r="G85" s="113" t="s">
        <v>131</v>
      </c>
      <c r="H85" s="118">
        <v>109.59099999999999</v>
      </c>
      <c r="I85" s="118">
        <v>151.23092208759971</v>
      </c>
      <c r="J85" s="120">
        <v>91.314999999999998</v>
      </c>
      <c r="K85" s="96">
        <f t="shared" si="14"/>
        <v>332.51799999999997</v>
      </c>
      <c r="L85" s="62">
        <v>332518</v>
      </c>
      <c r="M85" s="72">
        <f t="shared" si="17"/>
        <v>133</v>
      </c>
      <c r="N85" s="56" t="s">
        <v>252</v>
      </c>
      <c r="O85" s="35">
        <v>0.13300000000000001</v>
      </c>
    </row>
    <row r="86" spans="1:15" s="1" customFormat="1" ht="20.100000000000001" customHeight="1" x14ac:dyDescent="0.25">
      <c r="A86" s="7" t="s">
        <v>39</v>
      </c>
      <c r="B86" s="40">
        <f t="shared" si="9"/>
        <v>236.572</v>
      </c>
      <c r="C86" s="38">
        <f t="shared" si="10"/>
        <v>119.12823663299528</v>
      </c>
      <c r="D86" s="39">
        <f t="shared" si="15"/>
        <v>0.44778503774256312</v>
      </c>
      <c r="E86" s="41">
        <f t="shared" si="12"/>
        <v>0.58973589435774298</v>
      </c>
      <c r="F86" s="103">
        <f t="shared" si="16"/>
        <v>0.76313548387096775</v>
      </c>
      <c r="G86" s="113" t="s">
        <v>132</v>
      </c>
      <c r="H86" s="118">
        <v>236.572</v>
      </c>
      <c r="I86" s="118">
        <v>119.12823663299528</v>
      </c>
      <c r="J86" s="120">
        <v>139.51499999999999</v>
      </c>
      <c r="K86" s="96">
        <f t="shared" si="14"/>
        <v>528.31600000000003</v>
      </c>
      <c r="L86" s="62">
        <v>528316</v>
      </c>
      <c r="M86" s="72">
        <f t="shared" si="17"/>
        <v>310</v>
      </c>
      <c r="N86" s="56" t="s">
        <v>253</v>
      </c>
      <c r="O86" s="35">
        <v>0.31</v>
      </c>
    </row>
    <row r="87" spans="1:15" s="1" customFormat="1" ht="20.100000000000001" customHeight="1" x14ac:dyDescent="0.25">
      <c r="A87" s="7" t="s">
        <v>5</v>
      </c>
      <c r="B87" s="40">
        <f t="shared" si="9"/>
        <v>716.39700000000005</v>
      </c>
      <c r="C87" s="38">
        <f t="shared" si="10"/>
        <v>130.27365947952146</v>
      </c>
      <c r="D87" s="39">
        <f t="shared" si="15"/>
        <v>0.31604741436927675</v>
      </c>
      <c r="E87" s="41">
        <f t="shared" si="12"/>
        <v>0.49264723330778876</v>
      </c>
      <c r="F87" s="103">
        <f t="shared" si="16"/>
        <v>0.86625997581620318</v>
      </c>
      <c r="G87" s="113" t="s">
        <v>5</v>
      </c>
      <c r="H87" s="118">
        <v>716.39700000000005</v>
      </c>
      <c r="I87" s="118">
        <v>130.27365947952146</v>
      </c>
      <c r="J87" s="120">
        <v>352.93099999999998</v>
      </c>
      <c r="K87" s="96">
        <f t="shared" si="14"/>
        <v>2266.739</v>
      </c>
      <c r="L87" s="62">
        <v>2266739</v>
      </c>
      <c r="M87" s="72">
        <f t="shared" si="17"/>
        <v>827</v>
      </c>
      <c r="N87" s="56" t="s">
        <v>254</v>
      </c>
      <c r="O87" s="35">
        <v>0.82699999999999996</v>
      </c>
    </row>
    <row r="88" spans="1:15" s="1" customFormat="1" ht="20.100000000000001" customHeight="1" x14ac:dyDescent="0.25">
      <c r="A88" s="7" t="s">
        <v>7</v>
      </c>
      <c r="B88" s="40">
        <f t="shared" si="9"/>
        <v>912.15899999999999</v>
      </c>
      <c r="C88" s="38">
        <f t="shared" si="10"/>
        <v>143.04763816510655</v>
      </c>
      <c r="D88" s="39">
        <f t="shared" si="15"/>
        <v>0.32044200641826198</v>
      </c>
      <c r="E88" s="41">
        <f t="shared" si="12"/>
        <v>0.47524389936403633</v>
      </c>
      <c r="F88" s="103">
        <f t="shared" si="16"/>
        <v>0.65764888248017306</v>
      </c>
      <c r="G88" s="113" t="s">
        <v>7</v>
      </c>
      <c r="H88" s="118">
        <v>912.15899999999999</v>
      </c>
      <c r="I88" s="118">
        <v>143.04763816510655</v>
      </c>
      <c r="J88" s="120">
        <v>433.49799999999999</v>
      </c>
      <c r="K88" s="96">
        <f t="shared" si="14"/>
        <v>2846.5650000000001</v>
      </c>
      <c r="L88" s="62">
        <v>2846565</v>
      </c>
      <c r="M88" s="72">
        <f t="shared" si="17"/>
        <v>1387</v>
      </c>
      <c r="N88" s="56" t="s">
        <v>256</v>
      </c>
      <c r="O88" s="35">
        <v>1.387</v>
      </c>
    </row>
    <row r="89" spans="1:15" s="1" customFormat="1" ht="20.100000000000001" customHeight="1" x14ac:dyDescent="0.25">
      <c r="A89" s="7" t="s">
        <v>80</v>
      </c>
      <c r="B89" s="40">
        <f t="shared" si="9"/>
        <v>880.14700000000005</v>
      </c>
      <c r="C89" s="38">
        <f t="shared" si="10"/>
        <v>111.40579491846584</v>
      </c>
      <c r="D89" s="39">
        <f t="shared" si="15"/>
        <v>0.37349090319629358</v>
      </c>
      <c r="E89" s="41">
        <f t="shared" si="12"/>
        <v>0.73173231289773188</v>
      </c>
      <c r="F89" s="103">
        <f t="shared" si="16"/>
        <v>0.68869092331768389</v>
      </c>
      <c r="G89" s="113" t="s">
        <v>133</v>
      </c>
      <c r="H89" s="118">
        <v>880.14700000000005</v>
      </c>
      <c r="I89" s="118">
        <v>111.40579491846584</v>
      </c>
      <c r="J89" s="120">
        <v>644.03200000000004</v>
      </c>
      <c r="K89" s="96">
        <f t="shared" si="14"/>
        <v>2356.5419999999999</v>
      </c>
      <c r="L89" s="62">
        <v>2356542</v>
      </c>
      <c r="M89" s="72">
        <f t="shared" si="17"/>
        <v>1278</v>
      </c>
      <c r="N89" s="56" t="s">
        <v>257</v>
      </c>
      <c r="O89" s="35">
        <v>1.278</v>
      </c>
    </row>
    <row r="90" spans="1:15" s="1" customFormat="1" ht="20.100000000000001" customHeight="1" x14ac:dyDescent="0.25">
      <c r="A90" s="7" t="s">
        <v>81</v>
      </c>
      <c r="B90" s="40">
        <f t="shared" si="9"/>
        <v>393.19200000000001</v>
      </c>
      <c r="C90" s="38">
        <f t="shared" si="10"/>
        <v>124.0897428209846</v>
      </c>
      <c r="D90" s="39">
        <f t="shared" si="15"/>
        <v>0.15101638553439459</v>
      </c>
      <c r="E90" s="41">
        <f t="shared" si="12"/>
        <v>0.63712130460436633</v>
      </c>
      <c r="F90" s="103">
        <f t="shared" si="16"/>
        <v>0.29946077684691547</v>
      </c>
      <c r="G90" s="113" t="s">
        <v>134</v>
      </c>
      <c r="H90" s="118">
        <v>393.19200000000001</v>
      </c>
      <c r="I90" s="118">
        <v>124.0897428209846</v>
      </c>
      <c r="J90" s="120">
        <v>250.511</v>
      </c>
      <c r="K90" s="96">
        <f t="shared" si="14"/>
        <v>2603.6379999999999</v>
      </c>
      <c r="L90" s="62">
        <v>2603638</v>
      </c>
      <c r="M90" s="72">
        <f t="shared" si="17"/>
        <v>1313</v>
      </c>
      <c r="N90" s="56" t="s">
        <v>255</v>
      </c>
      <c r="O90" s="35">
        <v>1.3129999999999999</v>
      </c>
    </row>
    <row r="91" spans="1:15" s="1" customFormat="1" ht="20.100000000000001" customHeight="1" x14ac:dyDescent="0.25">
      <c r="A91" s="7" t="s">
        <v>82</v>
      </c>
      <c r="B91" s="80">
        <f t="shared" si="9"/>
        <v>1502.7619999999999</v>
      </c>
      <c r="C91" s="38">
        <f t="shared" si="10"/>
        <v>163.25922674789999</v>
      </c>
      <c r="D91" s="39">
        <f t="shared" si="15"/>
        <v>0.54068342702945804</v>
      </c>
      <c r="E91" s="41">
        <f t="shared" si="12"/>
        <v>0.4264121663976066</v>
      </c>
      <c r="F91" s="103">
        <f t="shared" si="16"/>
        <v>0.66200969162995593</v>
      </c>
      <c r="G91" s="113" t="s">
        <v>135</v>
      </c>
      <c r="H91" s="118">
        <v>1502.7619999999999</v>
      </c>
      <c r="I91" s="118">
        <v>163.25922674789999</v>
      </c>
      <c r="J91" s="120">
        <v>640.79600000000005</v>
      </c>
      <c r="K91" s="96">
        <f t="shared" si="14"/>
        <v>2779.375</v>
      </c>
      <c r="L91" s="62">
        <v>2779375</v>
      </c>
      <c r="M91" s="72">
        <f t="shared" si="17"/>
        <v>2270</v>
      </c>
      <c r="N91" s="56" t="s">
        <v>258</v>
      </c>
      <c r="O91" s="35">
        <v>2.27</v>
      </c>
    </row>
    <row r="92" spans="1:15" s="1" customFormat="1" ht="20.100000000000001" customHeight="1" x14ac:dyDescent="0.25">
      <c r="A92" s="7" t="s">
        <v>83</v>
      </c>
      <c r="B92" s="40">
        <f t="shared" si="9"/>
        <v>492.02800000000002</v>
      </c>
      <c r="C92" s="38">
        <f t="shared" si="10"/>
        <v>213.06554423889696</v>
      </c>
      <c r="D92" s="39">
        <f t="shared" si="15"/>
        <v>0.26182258591495933</v>
      </c>
      <c r="E92" s="41">
        <f t="shared" si="12"/>
        <v>0.66918346110383964</v>
      </c>
      <c r="F92" s="103">
        <f t="shared" si="16"/>
        <v>0.8173222591362127</v>
      </c>
      <c r="G92" s="113" t="s">
        <v>136</v>
      </c>
      <c r="H92" s="118">
        <v>492.02800000000002</v>
      </c>
      <c r="I92" s="118">
        <v>213.06554423889696</v>
      </c>
      <c r="J92" s="120">
        <v>329.25700000000001</v>
      </c>
      <c r="K92" s="96">
        <f t="shared" si="14"/>
        <v>1879.242</v>
      </c>
      <c r="L92" s="62">
        <v>1879242</v>
      </c>
      <c r="M92" s="72">
        <f t="shared" si="17"/>
        <v>602</v>
      </c>
      <c r="N92" s="56" t="s">
        <v>259</v>
      </c>
      <c r="O92" s="35">
        <v>0.60199999999999998</v>
      </c>
    </row>
    <row r="93" spans="1:15" s="1" customFormat="1" ht="20.100000000000001" customHeight="1" thickBot="1" x14ac:dyDescent="0.3">
      <c r="A93" s="7" t="s">
        <v>84</v>
      </c>
      <c r="B93" s="40">
        <f t="shared" si="9"/>
        <v>252.911</v>
      </c>
      <c r="C93" s="38">
        <f t="shared" si="10"/>
        <v>111.35518071864777</v>
      </c>
      <c r="D93" s="39">
        <f t="shared" si="15"/>
        <v>0.23670166966157533</v>
      </c>
      <c r="E93" s="41">
        <f t="shared" si="12"/>
        <v>0.76107800767859057</v>
      </c>
      <c r="F93" s="103">
        <f t="shared" si="16"/>
        <v>0.40336682615629982</v>
      </c>
      <c r="G93" s="113" t="s">
        <v>137</v>
      </c>
      <c r="H93" s="118">
        <v>252.911</v>
      </c>
      <c r="I93" s="118">
        <v>111.35518071864777</v>
      </c>
      <c r="J93" s="120">
        <v>192.48500000000001</v>
      </c>
      <c r="K93" s="97">
        <f t="shared" si="14"/>
        <v>1068.48</v>
      </c>
      <c r="L93" s="62">
        <v>1068480</v>
      </c>
      <c r="M93" s="75">
        <f t="shared" si="17"/>
        <v>627</v>
      </c>
      <c r="N93" s="79" t="s">
        <v>260</v>
      </c>
      <c r="O93" s="36">
        <v>0.627</v>
      </c>
    </row>
    <row r="94" spans="1:15" s="1" customFormat="1" ht="20.100000000000001" customHeight="1" x14ac:dyDescent="0.25">
      <c r="A94" s="9" t="s">
        <v>20</v>
      </c>
      <c r="B94" s="17">
        <f t="shared" si="9"/>
        <v>2076.1770000000001</v>
      </c>
      <c r="C94" s="18">
        <f t="shared" si="10"/>
        <v>138.62000725089084</v>
      </c>
      <c r="D94" s="19">
        <f t="shared" si="15"/>
        <v>0.25683664108085857</v>
      </c>
      <c r="E94" s="20">
        <f t="shared" si="12"/>
        <v>0.69589201691377955</v>
      </c>
      <c r="F94" s="102">
        <f t="shared" si="16"/>
        <v>0.62990807038834951</v>
      </c>
      <c r="G94" s="105" t="s">
        <v>138</v>
      </c>
      <c r="H94" s="117">
        <v>2076.1770000000001</v>
      </c>
      <c r="I94" s="117">
        <v>138.62000725089084</v>
      </c>
      <c r="J94" s="119">
        <v>1444.7950000000001</v>
      </c>
      <c r="K94" s="98">
        <f t="shared" si="14"/>
        <v>8083.6480000000001</v>
      </c>
      <c r="L94" s="61">
        <v>8083648</v>
      </c>
      <c r="M94" s="71">
        <f>SUM(M95:M105)</f>
        <v>3296</v>
      </c>
      <c r="N94" s="76" t="s">
        <v>20</v>
      </c>
      <c r="O94" s="50">
        <f>SUM(O95:O105)</f>
        <v>3.2959999999999998</v>
      </c>
    </row>
    <row r="95" spans="1:15" s="1" customFormat="1" ht="20.100000000000001" customHeight="1" x14ac:dyDescent="0.25">
      <c r="A95" s="7" t="s">
        <v>37</v>
      </c>
      <c r="B95" s="40">
        <f t="shared" si="9"/>
        <v>221.072</v>
      </c>
      <c r="C95" s="38">
        <f t="shared" si="10"/>
        <v>105.73964949873728</v>
      </c>
      <c r="D95" s="39">
        <f t="shared" si="15"/>
        <v>0.2252419033568453</v>
      </c>
      <c r="E95" s="41">
        <f t="shared" si="12"/>
        <v>0.8706122892089454</v>
      </c>
      <c r="F95" s="103">
        <f t="shared" si="16"/>
        <v>0.62626628895184133</v>
      </c>
      <c r="G95" s="113" t="s">
        <v>139</v>
      </c>
      <c r="H95" s="118">
        <v>221.072</v>
      </c>
      <c r="I95" s="118">
        <v>105.73964949873728</v>
      </c>
      <c r="J95" s="120">
        <v>192.46799999999999</v>
      </c>
      <c r="K95" s="96">
        <f>L95/1000</f>
        <v>981.48699999999997</v>
      </c>
      <c r="L95" s="62">
        <v>981487</v>
      </c>
      <c r="M95" s="72">
        <f t="shared" si="17"/>
        <v>353</v>
      </c>
      <c r="N95" s="56" t="s">
        <v>264</v>
      </c>
      <c r="O95" s="35">
        <v>0.35299999999999998</v>
      </c>
    </row>
    <row r="96" spans="1:15" s="1" customFormat="1" ht="20.100000000000001" customHeight="1" x14ac:dyDescent="0.25">
      <c r="A96" s="7" t="s">
        <v>40</v>
      </c>
      <c r="B96" s="40">
        <f t="shared" si="9"/>
        <v>298.99099999999999</v>
      </c>
      <c r="C96" s="38">
        <f t="shared" si="10"/>
        <v>151.3962802991559</v>
      </c>
      <c r="D96" s="39">
        <f t="shared" si="15"/>
        <v>0.30184707704298064</v>
      </c>
      <c r="E96" s="41">
        <f t="shared" si="12"/>
        <v>0.77957530494228933</v>
      </c>
      <c r="F96" s="103">
        <f t="shared" si="16"/>
        <v>0.35936418269230769</v>
      </c>
      <c r="G96" s="109" t="s">
        <v>140</v>
      </c>
      <c r="H96" s="118">
        <v>298.99099999999999</v>
      </c>
      <c r="I96" s="118">
        <v>151.3962802991559</v>
      </c>
      <c r="J96" s="120">
        <v>233.08600000000001</v>
      </c>
      <c r="K96" s="96">
        <f t="shared" si="14"/>
        <v>990.53800000000001</v>
      </c>
      <c r="L96" s="62">
        <v>990538</v>
      </c>
      <c r="M96" s="72">
        <f t="shared" si="17"/>
        <v>832</v>
      </c>
      <c r="N96" s="56" t="s">
        <v>261</v>
      </c>
      <c r="O96" s="35">
        <v>0.83199999999999996</v>
      </c>
    </row>
    <row r="97" spans="1:15" s="1" customFormat="1" ht="20.100000000000001" customHeight="1" x14ac:dyDescent="0.25">
      <c r="A97" s="7" t="s">
        <v>6</v>
      </c>
      <c r="B97" s="40">
        <f t="shared" si="9"/>
        <v>210.69800000000001</v>
      </c>
      <c r="C97" s="38">
        <f t="shared" si="10"/>
        <v>351.69674005575121</v>
      </c>
      <c r="D97" s="39">
        <f t="shared" si="15"/>
        <v>0.20201286106426411</v>
      </c>
      <c r="E97" s="82">
        <f t="shared" si="12"/>
        <v>0.87780140295588938</v>
      </c>
      <c r="F97" s="103">
        <f t="shared" si="16"/>
        <v>0.59351549295774653</v>
      </c>
      <c r="G97" s="113" t="s">
        <v>6</v>
      </c>
      <c r="H97" s="118">
        <v>210.69800000000001</v>
      </c>
      <c r="I97" s="118">
        <v>351.69674005575121</v>
      </c>
      <c r="J97" s="120">
        <v>184.95099999999999</v>
      </c>
      <c r="K97" s="96">
        <f>L97/1000</f>
        <v>1042.9929999999999</v>
      </c>
      <c r="L97" s="62">
        <v>1042993</v>
      </c>
      <c r="M97" s="72">
        <f t="shared" si="17"/>
        <v>355</v>
      </c>
      <c r="N97" s="56" t="s">
        <v>263</v>
      </c>
      <c r="O97" s="35">
        <v>0.35499999999999998</v>
      </c>
    </row>
    <row r="98" spans="1:15" s="1" customFormat="1" ht="20.100000000000001" customHeight="1" x14ac:dyDescent="0.25">
      <c r="A98" s="7" t="s">
        <v>8</v>
      </c>
      <c r="B98" s="40">
        <f t="shared" si="9"/>
        <v>43.320999999999998</v>
      </c>
      <c r="C98" s="38">
        <f t="shared" si="10"/>
        <v>139.13476361767729</v>
      </c>
      <c r="D98" s="39">
        <f t="shared" si="15"/>
        <v>0.13869954568302825</v>
      </c>
      <c r="E98" s="82">
        <f t="shared" si="12"/>
        <v>0.91632233789617046</v>
      </c>
      <c r="F98" s="103">
        <f t="shared" si="16"/>
        <v>0.49228409090909087</v>
      </c>
      <c r="G98" s="113" t="s">
        <v>8</v>
      </c>
      <c r="H98" s="118">
        <v>43.320999999999998</v>
      </c>
      <c r="I98" s="118">
        <v>139.13476361767729</v>
      </c>
      <c r="J98" s="120">
        <v>39.695999999999998</v>
      </c>
      <c r="K98" s="96">
        <f t="shared" si="14"/>
        <v>312.33699999999999</v>
      </c>
      <c r="L98" s="62">
        <v>312337</v>
      </c>
      <c r="M98" s="72">
        <f t="shared" si="17"/>
        <v>88</v>
      </c>
      <c r="N98" s="56" t="s">
        <v>262</v>
      </c>
      <c r="O98" s="35">
        <v>8.7999999999999995E-2</v>
      </c>
    </row>
    <row r="99" spans="1:15" s="1" customFormat="1" ht="20.100000000000001" customHeight="1" x14ac:dyDescent="0.25">
      <c r="A99" s="7" t="s">
        <v>9</v>
      </c>
      <c r="B99" s="40">
        <f t="shared" si="9"/>
        <v>599.83199999999999</v>
      </c>
      <c r="C99" s="38">
        <f t="shared" si="10"/>
        <v>117.85537453139368</v>
      </c>
      <c r="D99" s="39">
        <f t="shared" si="15"/>
        <v>0.32241595889980212</v>
      </c>
      <c r="E99" s="41">
        <f t="shared" si="12"/>
        <v>0.6016901399058403</v>
      </c>
      <c r="F99" s="82">
        <f t="shared" si="16"/>
        <v>1.108746765249538</v>
      </c>
      <c r="G99" s="113" t="s">
        <v>9</v>
      </c>
      <c r="H99" s="118">
        <v>599.83199999999999</v>
      </c>
      <c r="I99" s="118">
        <v>117.85537453139368</v>
      </c>
      <c r="J99" s="120">
        <v>360.91300000000001</v>
      </c>
      <c r="K99" s="96">
        <f t="shared" si="14"/>
        <v>1860.4290000000001</v>
      </c>
      <c r="L99" s="62">
        <v>1860429</v>
      </c>
      <c r="M99" s="72">
        <f t="shared" si="17"/>
        <v>541</v>
      </c>
      <c r="N99" s="56" t="s">
        <v>265</v>
      </c>
      <c r="O99" s="35">
        <v>0.54100000000000004</v>
      </c>
    </row>
    <row r="100" spans="1:15" s="1" customFormat="1" ht="20.100000000000001" customHeight="1" x14ac:dyDescent="0.25">
      <c r="A100" s="7" t="s">
        <v>10</v>
      </c>
      <c r="B100" s="40">
        <f t="shared" si="9"/>
        <v>254.31399999999999</v>
      </c>
      <c r="C100" s="38">
        <f t="shared" si="10"/>
        <v>112.08592634381115</v>
      </c>
      <c r="D100" s="39">
        <f t="shared" si="15"/>
        <v>0.19589241684659073</v>
      </c>
      <c r="E100" s="41">
        <f t="shared" si="12"/>
        <v>0.62828629174956951</v>
      </c>
      <c r="F100" s="103">
        <f t="shared" si="16"/>
        <v>0.7184011299435028</v>
      </c>
      <c r="G100" s="113" t="s">
        <v>10</v>
      </c>
      <c r="H100" s="118">
        <v>254.31399999999999</v>
      </c>
      <c r="I100" s="118">
        <v>112.08592634381115</v>
      </c>
      <c r="J100" s="120">
        <v>159.78200000000001</v>
      </c>
      <c r="K100" s="96">
        <f t="shared" si="14"/>
        <v>1298.2329999999999</v>
      </c>
      <c r="L100" s="62">
        <v>1298233</v>
      </c>
      <c r="M100" s="72">
        <f t="shared" si="17"/>
        <v>354</v>
      </c>
      <c r="N100" s="56" t="s">
        <v>267</v>
      </c>
      <c r="O100" s="35">
        <v>0.35399999999999998</v>
      </c>
    </row>
    <row r="101" spans="1:15" s="1" customFormat="1" ht="20.100000000000001" customHeight="1" x14ac:dyDescent="0.25">
      <c r="A101" s="7" t="s">
        <v>85</v>
      </c>
      <c r="B101" s="40">
        <f t="shared" si="9"/>
        <v>237.68700000000001</v>
      </c>
      <c r="C101" s="38">
        <f t="shared" si="10"/>
        <v>468.19193570626589</v>
      </c>
      <c r="D101" s="39">
        <f t="shared" si="15"/>
        <v>0.30792898978998279</v>
      </c>
      <c r="E101" s="41">
        <f t="shared" si="12"/>
        <v>0.53485045458943903</v>
      </c>
      <c r="F101" s="103">
        <f t="shared" si="16"/>
        <v>0.99868487394957983</v>
      </c>
      <c r="G101" s="113" t="s">
        <v>141</v>
      </c>
      <c r="H101" s="118">
        <v>237.68700000000001</v>
      </c>
      <c r="I101" s="118">
        <v>468.19193570626589</v>
      </c>
      <c r="J101" s="120">
        <v>127.127</v>
      </c>
      <c r="K101" s="96">
        <f t="shared" si="14"/>
        <v>771.88900000000001</v>
      </c>
      <c r="L101" s="62">
        <v>771889</v>
      </c>
      <c r="M101" s="72">
        <f t="shared" si="17"/>
        <v>238</v>
      </c>
      <c r="N101" s="56" t="s">
        <v>268</v>
      </c>
      <c r="O101" s="35">
        <v>0.23799999999999999</v>
      </c>
    </row>
    <row r="102" spans="1:15" s="1" customFormat="1" ht="20.100000000000001" customHeight="1" x14ac:dyDescent="0.25">
      <c r="A102" s="7" t="s">
        <v>86</v>
      </c>
      <c r="B102" s="40">
        <f t="shared" si="9"/>
        <v>8.2430000000000003</v>
      </c>
      <c r="C102" s="38">
        <f t="shared" si="10"/>
        <v>405.65944881889766</v>
      </c>
      <c r="D102" s="39">
        <f t="shared" si="15"/>
        <v>5.9936449766958243E-2</v>
      </c>
      <c r="E102" s="85">
        <v>3.0000000000000001E-3</v>
      </c>
      <c r="F102" s="82">
        <f t="shared" si="16"/>
        <v>1.030375</v>
      </c>
      <c r="G102" s="113" t="s">
        <v>142</v>
      </c>
      <c r="H102" s="118">
        <v>8.2430000000000003</v>
      </c>
      <c r="I102" s="118">
        <v>405.65944881889766</v>
      </c>
      <c r="J102" s="120">
        <v>3.3740000000000001</v>
      </c>
      <c r="K102" s="96">
        <f t="shared" si="14"/>
        <v>137.529</v>
      </c>
      <c r="L102" s="62">
        <v>137529</v>
      </c>
      <c r="M102" s="72">
        <f t="shared" si="17"/>
        <v>8</v>
      </c>
      <c r="N102" s="56" t="s">
        <v>266</v>
      </c>
      <c r="O102" s="35">
        <v>8.0000000000000002E-3</v>
      </c>
    </row>
    <row r="103" spans="1:15" s="1" customFormat="1" ht="20.100000000000001" customHeight="1" x14ac:dyDescent="0.25">
      <c r="A103" s="7" t="s">
        <v>87</v>
      </c>
      <c r="B103" s="40">
        <f t="shared" si="9"/>
        <v>181.19399999999999</v>
      </c>
      <c r="C103" s="136">
        <f t="shared" si="10"/>
        <v>95.535215277704552</v>
      </c>
      <c r="D103" s="39">
        <f t="shared" si="15"/>
        <v>0.37420772520843354</v>
      </c>
      <c r="E103" s="41">
        <f>J103/B103</f>
        <v>0.68946543483779821</v>
      </c>
      <c r="F103" s="103">
        <f t="shared" si="16"/>
        <v>0.39735526315789471</v>
      </c>
      <c r="G103" s="113" t="s">
        <v>143</v>
      </c>
      <c r="H103" s="118">
        <v>181.19399999999999</v>
      </c>
      <c r="I103" s="118">
        <v>95.535215277704552</v>
      </c>
      <c r="J103" s="120">
        <v>124.92700000000001</v>
      </c>
      <c r="K103" s="96">
        <f t="shared" si="14"/>
        <v>484.20699999999999</v>
      </c>
      <c r="L103" s="62">
        <v>484207</v>
      </c>
      <c r="M103" s="72">
        <f t="shared" si="17"/>
        <v>456</v>
      </c>
      <c r="N103" s="56" t="s">
        <v>269</v>
      </c>
      <c r="O103" s="35">
        <v>0.45600000000000002</v>
      </c>
    </row>
    <row r="104" spans="1:15" s="1" customFormat="1" ht="20.100000000000001" customHeight="1" x14ac:dyDescent="0.25">
      <c r="A104" s="7" t="s">
        <v>88</v>
      </c>
      <c r="B104" s="40">
        <f t="shared" si="9"/>
        <v>18.169</v>
      </c>
      <c r="C104" s="136">
        <f t="shared" si="10"/>
        <v>91.040737585809495</v>
      </c>
      <c r="D104" s="39">
        <f t="shared" si="15"/>
        <v>0.11820157177058396</v>
      </c>
      <c r="E104" s="82">
        <f>J104/B104</f>
        <v>1</v>
      </c>
      <c r="F104" s="103">
        <f t="shared" si="16"/>
        <v>0.2752878787878788</v>
      </c>
      <c r="G104" s="113" t="s">
        <v>144</v>
      </c>
      <c r="H104" s="118">
        <v>18.169</v>
      </c>
      <c r="I104" s="118">
        <v>91.040737585809495</v>
      </c>
      <c r="J104" s="120">
        <v>18.169</v>
      </c>
      <c r="K104" s="96">
        <f t="shared" si="14"/>
        <v>153.71199999999999</v>
      </c>
      <c r="L104" s="62">
        <v>153712</v>
      </c>
      <c r="M104" s="72">
        <f t="shared" si="17"/>
        <v>66</v>
      </c>
      <c r="N104" s="56" t="s">
        <v>270</v>
      </c>
      <c r="O104" s="35">
        <v>6.6000000000000003E-2</v>
      </c>
    </row>
    <row r="105" spans="1:15" ht="18.75" thickBot="1" x14ac:dyDescent="0.3">
      <c r="A105" s="10" t="s">
        <v>97</v>
      </c>
      <c r="B105" s="45">
        <f t="shared" si="9"/>
        <v>2.6560000000000001</v>
      </c>
      <c r="C105" s="42">
        <f t="shared" si="10"/>
        <v>141.65333333333334</v>
      </c>
      <c r="D105" s="43">
        <f t="shared" si="15"/>
        <v>5.2809480256094173E-2</v>
      </c>
      <c r="E105" s="44">
        <f>J105/B105</f>
        <v>0.11370481927710842</v>
      </c>
      <c r="F105" s="104">
        <f t="shared" si="16"/>
        <v>0.53120000000000001</v>
      </c>
      <c r="G105" s="129" t="s">
        <v>145</v>
      </c>
      <c r="H105" s="123">
        <v>2.6560000000000001</v>
      </c>
      <c r="I105" s="123">
        <v>141.65333333333334</v>
      </c>
      <c r="J105" s="124">
        <v>0.30199999999999999</v>
      </c>
      <c r="K105" s="99">
        <f t="shared" si="14"/>
        <v>50.293999999999997</v>
      </c>
      <c r="L105" s="63">
        <v>50294</v>
      </c>
      <c r="M105" s="73">
        <f t="shared" si="17"/>
        <v>5</v>
      </c>
      <c r="N105" s="77" t="s">
        <v>271</v>
      </c>
      <c r="O105" s="37">
        <v>5.0000000000000001E-3</v>
      </c>
    </row>
    <row r="106" spans="1:15" ht="18" x14ac:dyDescent="0.25">
      <c r="G106" s="29"/>
      <c r="H106" s="30"/>
      <c r="I106" s="30"/>
      <c r="L106" s="1"/>
    </row>
    <row r="107" spans="1:15" ht="18" x14ac:dyDescent="0.25">
      <c r="L107" s="1"/>
    </row>
    <row r="108" spans="1:15" ht="18" x14ac:dyDescent="0.25">
      <c r="L108" s="1"/>
    </row>
    <row r="109" spans="1:15" ht="18" x14ac:dyDescent="0.25">
      <c r="L109" s="1"/>
    </row>
    <row r="110" spans="1:15" ht="18" x14ac:dyDescent="0.25">
      <c r="L110" s="1"/>
    </row>
    <row r="111" spans="1:15" ht="18" x14ac:dyDescent="0.25">
      <c r="L111" s="1"/>
    </row>
    <row r="112" spans="1:15" ht="18" x14ac:dyDescent="0.25">
      <c r="L112" s="1"/>
    </row>
    <row r="113" spans="12:12" ht="18" x14ac:dyDescent="0.25">
      <c r="L113" s="1"/>
    </row>
    <row r="114" spans="12:12" ht="18" x14ac:dyDescent="0.25">
      <c r="L114" s="1"/>
    </row>
    <row r="115" spans="12:12" ht="18" x14ac:dyDescent="0.25">
      <c r="L115" s="1"/>
    </row>
    <row r="116" spans="12:12" ht="18" x14ac:dyDescent="0.25">
      <c r="L116" s="1"/>
    </row>
    <row r="117" spans="12:12" ht="18" x14ac:dyDescent="0.25">
      <c r="L117" s="1"/>
    </row>
    <row r="118" spans="12:12" ht="18" x14ac:dyDescent="0.25">
      <c r="L118" s="15"/>
    </row>
  </sheetData>
  <mergeCells count="5">
    <mergeCell ref="K2:L2"/>
    <mergeCell ref="A1:F1"/>
    <mergeCell ref="G2:J2"/>
    <mergeCell ref="G1:O1"/>
    <mergeCell ref="M2:O2"/>
  </mergeCells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m.kulikov</dc:creator>
  <cp:lastModifiedBy>Куликов ММ</cp:lastModifiedBy>
  <cp:lastPrinted>2020-12-19T04:44:31Z</cp:lastPrinted>
  <dcterms:created xsi:type="dcterms:W3CDTF">2013-10-22T08:15:47Z</dcterms:created>
  <dcterms:modified xsi:type="dcterms:W3CDTF">2022-09-19T09:09:09Z</dcterms:modified>
</cp:coreProperties>
</file>