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уликов\Документы\01 РСС-СРО\01 РСС текущие\300 Статистика\200 Ввод - по регионам и месяцам\"/>
    </mc:Choice>
  </mc:AlternateContent>
  <xr:revisionPtr revIDLastSave="0" documentId="13_ncr:1_{42226C9B-1241-40B7-B5F5-F772AFA9CF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C27" i="1"/>
  <c r="B28" i="1"/>
  <c r="E28" i="1" s="1"/>
  <c r="C28" i="1"/>
  <c r="B29" i="1"/>
  <c r="C29" i="1"/>
  <c r="M96" i="1"/>
  <c r="M97" i="1"/>
  <c r="M98" i="1"/>
  <c r="M99" i="1"/>
  <c r="M100" i="1"/>
  <c r="M101" i="1"/>
  <c r="M102" i="1"/>
  <c r="M103" i="1"/>
  <c r="M104" i="1"/>
  <c r="M105" i="1"/>
  <c r="M95" i="1"/>
  <c r="M85" i="1"/>
  <c r="M86" i="1"/>
  <c r="M87" i="1"/>
  <c r="M88" i="1"/>
  <c r="M89" i="1"/>
  <c r="M90" i="1"/>
  <c r="M91" i="1"/>
  <c r="M92" i="1"/>
  <c r="M93" i="1"/>
  <c r="M84" i="1"/>
  <c r="M77" i="1"/>
  <c r="M79" i="1"/>
  <c r="M80" i="1"/>
  <c r="M81" i="1"/>
  <c r="M82" i="1"/>
  <c r="M76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55" i="1"/>
  <c r="M48" i="1"/>
  <c r="M49" i="1"/>
  <c r="M50" i="1"/>
  <c r="M51" i="1"/>
  <c r="M52" i="1"/>
  <c r="M53" i="1"/>
  <c r="M47" i="1"/>
  <c r="M39" i="1"/>
  <c r="M40" i="1"/>
  <c r="M41" i="1"/>
  <c r="M42" i="1"/>
  <c r="M43" i="1"/>
  <c r="M44" i="1"/>
  <c r="M45" i="1"/>
  <c r="M38" i="1"/>
  <c r="M26" i="1"/>
  <c r="M28" i="1"/>
  <c r="M29" i="1"/>
  <c r="M30" i="1"/>
  <c r="M31" i="1"/>
  <c r="M32" i="1"/>
  <c r="M33" i="1"/>
  <c r="M34" i="1"/>
  <c r="M35" i="1"/>
  <c r="M36" i="1"/>
  <c r="M25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6" i="1"/>
  <c r="M4" i="1"/>
  <c r="O78" i="1"/>
  <c r="M78" i="1" s="1"/>
  <c r="O27" i="1"/>
  <c r="M27" i="1" s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E105" i="1" l="1"/>
  <c r="F28" i="1"/>
  <c r="F105" i="1"/>
  <c r="F29" i="1"/>
  <c r="E27" i="1"/>
  <c r="F27" i="1"/>
  <c r="E29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C32" i="1"/>
  <c r="C33" i="1"/>
  <c r="C34" i="1"/>
  <c r="C35" i="1"/>
  <c r="C36" i="1"/>
  <c r="C23" i="1"/>
  <c r="C15" i="1"/>
  <c r="F77" i="1" l="1"/>
  <c r="F79" i="1"/>
  <c r="F85" i="1"/>
  <c r="F97" i="1"/>
  <c r="F99" i="1"/>
  <c r="F102" i="1" l="1"/>
  <c r="F89" i="1"/>
  <c r="F90" i="1"/>
  <c r="F86" i="1"/>
  <c r="F82" i="1"/>
  <c r="F91" i="1"/>
  <c r="F87" i="1"/>
  <c r="F101" i="1"/>
  <c r="F98" i="1"/>
  <c r="F95" i="1"/>
  <c r="F93" i="1"/>
  <c r="F100" i="1"/>
  <c r="F96" i="1"/>
  <c r="F92" i="1"/>
  <c r="F88" i="1"/>
  <c r="F84" i="1"/>
  <c r="F81" i="1"/>
  <c r="F80" i="1"/>
  <c r="F103" i="1"/>
  <c r="F104" i="1"/>
  <c r="F76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5" i="1"/>
  <c r="K26" i="1"/>
  <c r="K24" i="1"/>
  <c r="K28" i="1"/>
  <c r="D28" i="1" s="1"/>
  <c r="K29" i="1"/>
  <c r="D29" i="1" s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76" i="1"/>
  <c r="D76" i="1" s="1"/>
  <c r="K77" i="1"/>
  <c r="D77" i="1" s="1"/>
  <c r="K78" i="1"/>
  <c r="D78" i="1" s="1"/>
  <c r="K79" i="1"/>
  <c r="D79" i="1" s="1"/>
  <c r="K80" i="1"/>
  <c r="D80" i="1" s="1"/>
  <c r="K81" i="1"/>
  <c r="D81" i="1" s="1"/>
  <c r="K82" i="1"/>
  <c r="D82" i="1" s="1"/>
  <c r="K83" i="1"/>
  <c r="D83" i="1" s="1"/>
  <c r="K84" i="1"/>
  <c r="D84" i="1" s="1"/>
  <c r="K85" i="1"/>
  <c r="D85" i="1" s="1"/>
  <c r="K86" i="1"/>
  <c r="D86" i="1" s="1"/>
  <c r="K87" i="1"/>
  <c r="D87" i="1" s="1"/>
  <c r="K88" i="1"/>
  <c r="D88" i="1" s="1"/>
  <c r="K89" i="1"/>
  <c r="D89" i="1" s="1"/>
  <c r="K90" i="1"/>
  <c r="D90" i="1" s="1"/>
  <c r="K91" i="1"/>
  <c r="D91" i="1" s="1"/>
  <c r="K92" i="1"/>
  <c r="D92" i="1" s="1"/>
  <c r="K93" i="1"/>
  <c r="D93" i="1" s="1"/>
  <c r="K94" i="1"/>
  <c r="D94" i="1" s="1"/>
  <c r="K95" i="1"/>
  <c r="D95" i="1" s="1"/>
  <c r="K96" i="1"/>
  <c r="D96" i="1" s="1"/>
  <c r="K97" i="1"/>
  <c r="D97" i="1" s="1"/>
  <c r="K98" i="1"/>
  <c r="D98" i="1" s="1"/>
  <c r="K99" i="1"/>
  <c r="D99" i="1" s="1"/>
  <c r="K27" i="1" l="1"/>
  <c r="D27" i="1" s="1"/>
  <c r="K5" i="1"/>
  <c r="K75" i="1"/>
  <c r="D75" i="1" s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B24" i="1"/>
  <c r="C24" i="1"/>
  <c r="B25" i="1"/>
  <c r="C25" i="1"/>
  <c r="B26" i="1"/>
  <c r="C26" i="1"/>
  <c r="B30" i="1"/>
  <c r="C30" i="1"/>
  <c r="B31" i="1"/>
  <c r="C31" i="1"/>
  <c r="B32" i="1"/>
  <c r="B33" i="1"/>
  <c r="B34" i="1"/>
  <c r="B35" i="1"/>
  <c r="B36" i="1"/>
  <c r="E36" i="1" s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C4" i="1"/>
  <c r="B4" i="1"/>
  <c r="E49" i="1" l="1"/>
  <c r="D49" i="1"/>
  <c r="F49" i="1"/>
  <c r="K4" i="1"/>
  <c r="E5" i="1" l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E25" i="1"/>
  <c r="F25" i="1"/>
  <c r="E26" i="1"/>
  <c r="F26" i="1"/>
  <c r="E30" i="1"/>
  <c r="F30" i="1"/>
  <c r="E31" i="1"/>
  <c r="F31" i="1"/>
  <c r="E32" i="1"/>
  <c r="F32" i="1"/>
  <c r="E33" i="1"/>
  <c r="F33" i="1"/>
  <c r="E34" i="1"/>
  <c r="F34" i="1"/>
  <c r="E35" i="1"/>
  <c r="F35" i="1"/>
  <c r="F36" i="1"/>
  <c r="E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E47" i="1"/>
  <c r="F47" i="1"/>
  <c r="E48" i="1"/>
  <c r="F48" i="1"/>
  <c r="E50" i="1"/>
  <c r="F50" i="1"/>
  <c r="E51" i="1"/>
  <c r="F51" i="1"/>
  <c r="E52" i="1" l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4" i="1"/>
  <c r="M94" i="1" l="1"/>
  <c r="F94" i="1" s="1"/>
  <c r="M83" i="1" l="1"/>
  <c r="F83" i="1" s="1"/>
  <c r="M24" i="1"/>
  <c r="F24" i="1" s="1"/>
  <c r="F78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M54" i="1"/>
  <c r="F54" i="1" s="1"/>
  <c r="F52" i="1"/>
  <c r="F53" i="1"/>
  <c r="M46" i="1"/>
  <c r="F46" i="1" s="1"/>
  <c r="M37" i="1"/>
  <c r="F37" i="1" s="1"/>
  <c r="F4" i="1"/>
  <c r="M5" i="1"/>
  <c r="F5" i="1" s="1"/>
  <c r="M75" i="1" l="1"/>
  <c r="F75" i="1" s="1"/>
  <c r="K100" i="1"/>
  <c r="D100" i="1" s="1"/>
  <c r="K101" i="1"/>
  <c r="D101" i="1" s="1"/>
  <c r="K102" i="1"/>
  <c r="D102" i="1" s="1"/>
  <c r="K103" i="1"/>
  <c r="D103" i="1" s="1"/>
  <c r="K104" i="1"/>
  <c r="D104" i="1" s="1"/>
  <c r="K105" i="1"/>
  <c r="D105" i="1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4" i="1"/>
</calcChain>
</file>

<file path=xl/sharedStrings.xml><?xml version="1.0" encoding="utf-8"?>
<sst xmlns="http://schemas.openxmlformats.org/spreadsheetml/2006/main" count="306" uniqueCount="282">
  <si>
    <t>г.Москва</t>
  </si>
  <si>
    <t>г.Санкт-Петербург</t>
  </si>
  <si>
    <t>Краснодарский край</t>
  </si>
  <si>
    <t>Ставропольский край</t>
  </si>
  <si>
    <t>Пермский край</t>
  </si>
  <si>
    <t>Алтайский край</t>
  </si>
  <si>
    <t>Забайкальский край</t>
  </si>
  <si>
    <t>Красноярский край</t>
  </si>
  <si>
    <t>Камчатский край</t>
  </si>
  <si>
    <t>Приморский край</t>
  </si>
  <si>
    <t>Хабаровский край</t>
  </si>
  <si>
    <t>ЦФО</t>
  </si>
  <si>
    <t>СЗФО</t>
  </si>
  <si>
    <t>в т.ч.: Ненецкий АО</t>
  </si>
  <si>
    <t>ЮФО</t>
  </si>
  <si>
    <t>СКФО</t>
  </si>
  <si>
    <t>ПФО</t>
  </si>
  <si>
    <t>УФО</t>
  </si>
  <si>
    <t>в т.ч.: ХМАО- Югра</t>
  </si>
  <si>
    <t>ЯНАО</t>
  </si>
  <si>
    <t>ДФО</t>
  </si>
  <si>
    <t>СФО</t>
  </si>
  <si>
    <t>Кв. м на чел.</t>
  </si>
  <si>
    <t>Респ. Карелия</t>
  </si>
  <si>
    <t>Респ. Адыгея (Адыгея)</t>
  </si>
  <si>
    <t>Респ. Калмыкия</t>
  </si>
  <si>
    <t>Респ. Дагестан</t>
  </si>
  <si>
    <t>Респ. Ингушетия</t>
  </si>
  <si>
    <t>Кабардино-Балкарская Респ.</t>
  </si>
  <si>
    <t>Карачаево-Черкесская Респ.</t>
  </si>
  <si>
    <t>Чеченская Респ.</t>
  </si>
  <si>
    <t>Респ. Башкортостан</t>
  </si>
  <si>
    <t>Респ. Марий Эл</t>
  </si>
  <si>
    <t>Респ. Мордовия</t>
  </si>
  <si>
    <t>Удмуртская Респ.</t>
  </si>
  <si>
    <t>Чувашская Респ.-Чувашия</t>
  </si>
  <si>
    <t>Респ. Алтай</t>
  </si>
  <si>
    <t>Респ. Бурятия</t>
  </si>
  <si>
    <t>Респ. Тыва</t>
  </si>
  <si>
    <t>Респ. Хакасия</t>
  </si>
  <si>
    <t>Респ. Саха (Якутия)</t>
  </si>
  <si>
    <t>Белгородская обл.</t>
  </si>
  <si>
    <t>Брянская обл.</t>
  </si>
  <si>
    <t>Владимирская обл.</t>
  </si>
  <si>
    <t>Воронежская обл.</t>
  </si>
  <si>
    <t>Ивановская обл.</t>
  </si>
  <si>
    <t>Калужская обл.</t>
  </si>
  <si>
    <t>Костромская обл.</t>
  </si>
  <si>
    <t>Курская обл.</t>
  </si>
  <si>
    <t>Липецкая обл.</t>
  </si>
  <si>
    <t>Московская обл.</t>
  </si>
  <si>
    <t>Орловская обл.</t>
  </si>
  <si>
    <t>Рязанская обл.</t>
  </si>
  <si>
    <t>Смоленская обл.</t>
  </si>
  <si>
    <t>Тамбовская обл.</t>
  </si>
  <si>
    <t>Тверская обл.</t>
  </si>
  <si>
    <t>Тульская обл.</t>
  </si>
  <si>
    <t>Ярославская обл.</t>
  </si>
  <si>
    <t>Архангельская обл.</t>
  </si>
  <si>
    <t>Вологодская обл.</t>
  </si>
  <si>
    <t>Калининградская обл.</t>
  </si>
  <si>
    <t>Ленинградская обл.</t>
  </si>
  <si>
    <t>Мурманская обл.</t>
  </si>
  <si>
    <t>Новгородская обл.</t>
  </si>
  <si>
    <t>Псковская обл.</t>
  </si>
  <si>
    <t>Астраханская обл.</t>
  </si>
  <si>
    <t>Волгоградская обл.</t>
  </si>
  <si>
    <t>Ростовская обл.</t>
  </si>
  <si>
    <t>Кировская обл.</t>
  </si>
  <si>
    <t>Нижегородская обл.</t>
  </si>
  <si>
    <t>Оренбургская обл.</t>
  </si>
  <si>
    <t>Пензенская обл.</t>
  </si>
  <si>
    <t>Самарская обл.</t>
  </si>
  <si>
    <t>Саратовская обл.</t>
  </si>
  <si>
    <t>Ульяновская обл.</t>
  </si>
  <si>
    <t>Курганская обл.</t>
  </si>
  <si>
    <t>Свердловская обл.</t>
  </si>
  <si>
    <t>Тюменская обл.</t>
  </si>
  <si>
    <t>Тюменская обл. без АО</t>
  </si>
  <si>
    <t>Челябинская обл.</t>
  </si>
  <si>
    <t>Иркутская обл.</t>
  </si>
  <si>
    <t>Кемеровская обл.</t>
  </si>
  <si>
    <t>Новосибирская обл.</t>
  </si>
  <si>
    <t>Омская обл.</t>
  </si>
  <si>
    <t>Томская обл.</t>
  </si>
  <si>
    <t>Амурская обл.</t>
  </si>
  <si>
    <t>Магаданская обл.</t>
  </si>
  <si>
    <t>Сахалинская обл.</t>
  </si>
  <si>
    <t>Еврейская автономная обл.</t>
  </si>
  <si>
    <t>Архангельская обл. без АО</t>
  </si>
  <si>
    <t>Респ. Сев. Осетия-Алания</t>
  </si>
  <si>
    <t>Республика Крым</t>
  </si>
  <si>
    <t>г.Севастополь</t>
  </si>
  <si>
    <t>Тыс. кв. м</t>
  </si>
  <si>
    <t>Российская Федерация</t>
  </si>
  <si>
    <t>Регион</t>
  </si>
  <si>
    <t>Респ. Коми</t>
  </si>
  <si>
    <t>Чукотский автономный окр.</t>
  </si>
  <si>
    <t>Ввод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</si>
  <si>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</si>
  <si>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</si>
  <si>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</si>
  <si>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</si>
  <si>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</si>
  <si>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</si>
  <si>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</si>
  <si>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</si>
  <si>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</si>
  <si>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</si>
  <si>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</si>
  <si>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</si>
  <si>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</si>
  <si>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</si>
  <si>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</si>
  <si>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</si>
  <si>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</si>
  <si>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</si>
  <si>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</si>
  <si>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</si>
  <si>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</si>
  <si>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</si>
  <si>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</si>
  <si>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</si>
  <si>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</si>
  <si>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</si>
  <si>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АО-Югра</t>
  </si>
  <si>
    <t>Ямало-Ненецкий АО</t>
  </si>
  <si>
    <t>Тюменская область (без автономных округов)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</si>
  <si>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</si>
  <si>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</si>
  <si>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</si>
  <si>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</si>
  <si>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</si>
  <si>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</si>
  <si>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</si>
  <si>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</si>
  <si>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</si>
  <si>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</si>
  <si>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</si>
  <si>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</si>
  <si>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</si>
  <si>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</si>
  <si>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</si>
  <si>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</si>
  <si>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</si>
  <si>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</si>
  <si>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</si>
  <si>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</si>
  <si>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</si>
  <si>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</si>
  <si>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</si>
  <si>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</si>
  <si>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</si>
  <si>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</si>
  <si>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</si>
  <si>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</si>
  <si>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</si>
  <si>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</si>
  <si>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</si>
  <si>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</si>
  <si>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</si>
  <si>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</si>
  <si>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</si>
  <si>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</si>
  <si>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</si>
  <si>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</si>
  <si>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</si>
  <si>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</si>
  <si>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АО</t>
  </si>
  <si>
    <t>Архангельская область (кроме Ненецкого АО)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</si>
  <si>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</si>
  <si>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</si>
  <si>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</si>
  <si>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</si>
  <si>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</si>
  <si>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</si>
  <si>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</si>
  <si>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 (Адыгея)</t>
  </si>
  <si>
    <t>Республика Калмыкия</t>
  </si>
  <si>
    <t>Астраханская область</t>
  </si>
  <si>
    <t>Волгоградская область</t>
  </si>
  <si>
    <t>% от Нац Проекта</t>
  </si>
  <si>
    <t xml:space="preserve"> % к 2019</t>
  </si>
  <si>
    <r>
      <t xml:space="preserve">Респ. Татарстан </t>
    </r>
    <r>
      <rPr>
        <sz val="12"/>
        <rFont val="Arial"/>
        <family val="2"/>
        <charset val="204"/>
      </rPr>
      <t>(Татарстан)</t>
    </r>
  </si>
  <si>
    <t>% ИЖС</t>
  </si>
  <si>
    <t>ИЖС</t>
  </si>
  <si>
    <t>Расчетные  и исходные данные - не печатать.</t>
  </si>
  <si>
    <t>Числ. насел. на 01.01.2020</t>
  </si>
  <si>
    <t>тыс. чел.</t>
  </si>
  <si>
    <t>чел.</t>
  </si>
  <si>
    <t xml:space="preserve">РФ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</si>
  <si>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</si>
  <si>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</si>
  <si>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</si>
  <si>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Воронежская область </t>
  </si>
  <si>
    <t xml:space="preserve">Ивановская область </t>
  </si>
  <si>
    <t xml:space="preserve">Калужская область </t>
  </si>
  <si>
    <t xml:space="preserve">Костромская область </t>
  </si>
  <si>
    <t xml:space="preserve">Курская область </t>
  </si>
  <si>
    <t xml:space="preserve">Липецкая область </t>
  </si>
  <si>
    <t xml:space="preserve">Московская область </t>
  </si>
  <si>
    <t xml:space="preserve">Орловская область </t>
  </si>
  <si>
    <t xml:space="preserve">Рязанская область </t>
  </si>
  <si>
    <t xml:space="preserve">Смоленская область </t>
  </si>
  <si>
    <t xml:space="preserve">Тамбовская область </t>
  </si>
  <si>
    <t xml:space="preserve">Тверская область </t>
  </si>
  <si>
    <t xml:space="preserve">Тульская область </t>
  </si>
  <si>
    <t xml:space="preserve">Ярославская область </t>
  </si>
  <si>
    <t xml:space="preserve">г. Москва </t>
  </si>
  <si>
    <t xml:space="preserve">Республика Карелия </t>
  </si>
  <si>
    <t xml:space="preserve">Республика Коми </t>
  </si>
  <si>
    <t xml:space="preserve">Архангельская область </t>
  </si>
  <si>
    <t xml:space="preserve">Вологодская область </t>
  </si>
  <si>
    <t xml:space="preserve">Калининградская область </t>
  </si>
  <si>
    <t xml:space="preserve">Ленинградская область </t>
  </si>
  <si>
    <t xml:space="preserve">Мурманская область </t>
  </si>
  <si>
    <t xml:space="preserve">Ненецкий автономный округ </t>
  </si>
  <si>
    <t xml:space="preserve">Новгородская область </t>
  </si>
  <si>
    <t xml:space="preserve">Псковская область </t>
  </si>
  <si>
    <t xml:space="preserve">г. Санкт-Петербург </t>
  </si>
  <si>
    <t xml:space="preserve">Астраханская область </t>
  </si>
  <si>
    <t xml:space="preserve">Республика Адыгея </t>
  </si>
  <si>
    <t xml:space="preserve">Республика Калмыкия </t>
  </si>
  <si>
    <t xml:space="preserve">Волгоградская область </t>
  </si>
  <si>
    <t xml:space="preserve">Краснодарский край </t>
  </si>
  <si>
    <t xml:space="preserve">Республика Крым </t>
  </si>
  <si>
    <t xml:space="preserve">Ростовская область </t>
  </si>
  <si>
    <t xml:space="preserve">г. Севастополь </t>
  </si>
  <si>
    <t xml:space="preserve">Кабардино-Балкарская Республика </t>
  </si>
  <si>
    <t xml:space="preserve">Карачаево-Черкесская республика </t>
  </si>
  <si>
    <t xml:space="preserve">Республика Дагестан </t>
  </si>
  <si>
    <t xml:space="preserve">Республика Ингушетия </t>
  </si>
  <si>
    <t xml:space="preserve">Республика Северная Осетия - Алания </t>
  </si>
  <si>
    <t xml:space="preserve">Ставропольский край </t>
  </si>
  <si>
    <t xml:space="preserve">Чеченская Республика </t>
  </si>
  <si>
    <t xml:space="preserve">Кировская область </t>
  </si>
  <si>
    <t xml:space="preserve">Республика Башкортостан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</si>
  <si>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</si>
  <si>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</si>
  <si>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</si>
  <si>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 xml:space="preserve">Нижегородская область </t>
  </si>
  <si>
    <t xml:space="preserve">Оренбургская область </t>
  </si>
  <si>
    <t xml:space="preserve">Пензенская область </t>
  </si>
  <si>
    <t xml:space="preserve">Пермский край </t>
  </si>
  <si>
    <t xml:space="preserve">Самарская область </t>
  </si>
  <si>
    <t xml:space="preserve">Саратовская область </t>
  </si>
  <si>
    <t xml:space="preserve">Удмуртская Республика </t>
  </si>
  <si>
    <t xml:space="preserve">Ульяновская область </t>
  </si>
  <si>
    <t xml:space="preserve">Чувашская Республика </t>
  </si>
  <si>
    <t xml:space="preserve">Курганская область </t>
  </si>
  <si>
    <t xml:space="preserve">Свердловская область </t>
  </si>
  <si>
    <t xml:space="preserve">Тюменская область </t>
  </si>
  <si>
    <t xml:space="preserve">ХМАО - Югра </t>
  </si>
  <si>
    <t xml:space="preserve">Челябинская область </t>
  </si>
  <si>
    <t xml:space="preserve">ЯНАО </t>
  </si>
  <si>
    <t xml:space="preserve">Республика Алтай </t>
  </si>
  <si>
    <t xml:space="preserve">Республика Тыва </t>
  </si>
  <si>
    <t xml:space="preserve">Республика Хакасия </t>
  </si>
  <si>
    <t xml:space="preserve">Алтайский край </t>
  </si>
  <si>
    <t xml:space="preserve">Кемеровская область </t>
  </si>
  <si>
    <t xml:space="preserve">Красноярский край </t>
  </si>
  <si>
    <t xml:space="preserve">Иркутская область </t>
  </si>
  <si>
    <t xml:space="preserve">Новосибирская область </t>
  </si>
  <si>
    <t xml:space="preserve">Омская область </t>
  </si>
  <si>
    <t xml:space="preserve">Томская область </t>
  </si>
  <si>
    <t xml:space="preserve">Республика Саха (Якутия) </t>
  </si>
  <si>
    <t xml:space="preserve">Камчатский край </t>
  </si>
  <si>
    <t xml:space="preserve">Забайкальский край </t>
  </si>
  <si>
    <t xml:space="preserve">Республика Бурятия </t>
  </si>
  <si>
    <t xml:space="preserve">Приморский край </t>
  </si>
  <si>
    <t xml:space="preserve">Магаданская область </t>
  </si>
  <si>
    <t xml:space="preserve">Хабаровский край </t>
  </si>
  <si>
    <t xml:space="preserve">Амурская область </t>
  </si>
  <si>
    <t xml:space="preserve">Сахалинская область </t>
  </si>
  <si>
    <t xml:space="preserve">Еврейская автономная область </t>
  </si>
  <si>
    <t xml:space="preserve">Чукотский автономный округ </t>
  </si>
  <si>
    <t>Архангельская область без АО</t>
  </si>
  <si>
    <t>Тюменская область без АО</t>
  </si>
  <si>
    <t>Ввод по Нацпроекту (ФП "Жильё") в 2021 году</t>
  </si>
  <si>
    <t>Млн кв. м</t>
  </si>
  <si>
    <t xml:space="preserve"> % к 2020</t>
  </si>
  <si>
    <t>Жилищное строительство за январь-октябрь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</si>
</sst>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0"/>
    <numFmt numFmtId="166" formatCode="#,##0.0"/>
    <numFmt numFmtId="167" formatCode="0.0%"/>
    <numFmt numFmtId="168" formatCode="0.000"/>
  </numFmts>
  <fonts count="26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000099"/>
      <name val="Arial"/>
      <family val="2"/>
      <charset val="204"/>
    </font>
    <font>
      <sz val="14"/>
      <color rgb="FF000099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color rgb="FFC00000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color rgb="FF003300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7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1.5"/>
      <color rgb="FF000000"/>
      <name val="Times New Roman"/>
      <family val="1"/>
      <charset val="204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5" fillId="0" borderId="0"/>
    <xf numFmtId="9" fontId="16" fillId="0" borderId="0" applyFont="0" applyFill="0" applyBorder="0" applyAlignment="0" applyProtection="0"/>
    <xf numFmtId="0" fontId="25" fillId="0" borderId="0"/>
  </cellStyleXfs>
  <cellXfs count="144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0" xfId="0" applyFont="1" applyAlignment="1">
      <alignment wrapText="1"/>
    </xf>
    <xf numFmtId="165" fontId="8" fillId="0" borderId="0" xfId="0" applyNumberFormat="1" applyFont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166" fontId="2" fillId="0" borderId="0" xfId="0" applyNumberFormat="1" applyFont="1" applyAlignment="1">
      <alignment horizontal="right" vertical="center" wrapText="1"/>
    </xf>
    <xf numFmtId="0" fontId="17" fillId="0" borderId="1" xfId="0" applyFont="1" applyBorder="1" applyAlignment="1">
      <alignment wrapText="1"/>
    </xf>
    <xf numFmtId="166" fontId="3" fillId="0" borderId="6" xfId="0" applyNumberFormat="1" applyFont="1" applyBorder="1" applyAlignment="1">
      <alignment horizontal="right" vertical="center" wrapText="1"/>
    </xf>
    <xf numFmtId="166" fontId="3" fillId="0" borderId="12" xfId="0" applyNumberFormat="1" applyFont="1" applyBorder="1" applyAlignment="1">
      <alignment horizontal="right" vertical="center" wrapText="1"/>
    </xf>
    <xf numFmtId="165" fontId="3" fillId="0" borderId="12" xfId="0" applyNumberFormat="1" applyFont="1" applyBorder="1" applyAlignment="1">
      <alignment vertical="center" wrapText="1"/>
    </xf>
    <xf numFmtId="167" fontId="3" fillId="0" borderId="12" xfId="3" applyNumberFormat="1" applyFont="1" applyBorder="1" applyAlignment="1">
      <alignment horizontal="right" vertical="center" wrapText="1"/>
    </xf>
    <xf numFmtId="166" fontId="3" fillId="0" borderId="14" xfId="0" applyNumberFormat="1" applyFont="1" applyBorder="1" applyAlignment="1">
      <alignment horizontal="right" vertical="center" wrapText="1"/>
    </xf>
    <xf numFmtId="166" fontId="3" fillId="0" borderId="15" xfId="0" applyNumberFormat="1" applyFont="1" applyBorder="1" applyAlignment="1">
      <alignment horizontal="right" vertical="center" wrapText="1"/>
    </xf>
    <xf numFmtId="165" fontId="3" fillId="0" borderId="15" xfId="0" applyNumberFormat="1" applyFont="1" applyBorder="1" applyAlignment="1">
      <alignment vertical="center" wrapText="1"/>
    </xf>
    <xf numFmtId="167" fontId="3" fillId="0" borderId="15" xfId="3" applyNumberFormat="1" applyFont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vertical="center" wrapText="1"/>
    </xf>
    <xf numFmtId="0" fontId="2" fillId="0" borderId="0" xfId="0" applyFont="1" applyFill="1"/>
    <xf numFmtId="3" fontId="6" fillId="0" borderId="0" xfId="1" applyNumberFormat="1" applyFont="1" applyFill="1"/>
    <xf numFmtId="164" fontId="19" fillId="0" borderId="0" xfId="0" applyNumberFormat="1" applyFont="1" applyFill="1" applyBorder="1" applyAlignment="1">
      <alignment horizontal="right" wrapText="1"/>
    </xf>
    <xf numFmtId="164" fontId="14" fillId="0" borderId="0" xfId="0" applyNumberFormat="1" applyFont="1" applyFill="1" applyBorder="1" applyAlignment="1">
      <alignment horizontal="right" wrapText="1"/>
    </xf>
    <xf numFmtId="0" fontId="0" fillId="0" borderId="0" xfId="0" applyFill="1" applyBorder="1"/>
    <xf numFmtId="0" fontId="0" fillId="0" borderId="0" xfId="0" applyFill="1"/>
    <xf numFmtId="0" fontId="19" fillId="0" borderId="0" xfId="0" applyFont="1" applyFill="1" applyBorder="1"/>
    <xf numFmtId="166" fontId="2" fillId="0" borderId="0" xfId="0" applyNumberFormat="1" applyFont="1" applyFill="1" applyAlignment="1">
      <alignment horizontal="right" vertical="center" wrapText="1"/>
    </xf>
    <xf numFmtId="167" fontId="2" fillId="0" borderId="20" xfId="3" applyNumberFormat="1" applyFont="1" applyBorder="1" applyAlignment="1">
      <alignment horizontal="right" vertical="center" wrapText="1"/>
    </xf>
    <xf numFmtId="167" fontId="3" fillId="0" borderId="21" xfId="3" applyNumberFormat="1" applyFont="1" applyBorder="1" applyAlignment="1">
      <alignment horizontal="right" vertical="center" wrapText="1"/>
    </xf>
    <xf numFmtId="166" fontId="2" fillId="2" borderId="18" xfId="0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2" fillId="0" borderId="0" xfId="0" applyNumberFormat="1" applyFont="1"/>
    <xf numFmtId="168" fontId="24" fillId="2" borderId="27" xfId="0" applyNumberFormat="1" applyFont="1" applyFill="1" applyBorder="1" applyAlignment="1">
      <alignment vertical="center" wrapText="1"/>
    </xf>
    <xf numFmtId="168" fontId="24" fillId="2" borderId="20" xfId="0" applyNumberFormat="1" applyFont="1" applyFill="1" applyBorder="1" applyAlignment="1">
      <alignment vertical="center" wrapText="1"/>
    </xf>
    <xf numFmtId="168" fontId="24" fillId="2" borderId="25" xfId="0" applyNumberFormat="1" applyFont="1" applyFill="1" applyBorder="1" applyAlignment="1">
      <alignment vertical="center" wrapText="1"/>
    </xf>
    <xf numFmtId="168" fontId="24" fillId="2" borderId="21" xfId="0" applyNumberFormat="1" applyFont="1" applyFill="1" applyBorder="1" applyAlignment="1">
      <alignment vertical="center" wrapText="1"/>
    </xf>
    <xf numFmtId="168" fontId="24" fillId="2" borderId="22" xfId="0" applyNumberFormat="1" applyFont="1" applyFill="1" applyBorder="1" applyAlignment="1">
      <alignment vertical="center" wrapText="1"/>
    </xf>
    <xf numFmtId="166" fontId="2" fillId="0" borderId="5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vertical="center" wrapText="1"/>
    </xf>
    <xf numFmtId="166" fontId="2" fillId="0" borderId="7" xfId="0" applyNumberFormat="1" applyFont="1" applyBorder="1" applyAlignment="1">
      <alignment horizontal="right" vertical="center" wrapText="1"/>
    </xf>
    <xf numFmtId="167" fontId="2" fillId="0" borderId="5" xfId="3" applyNumberFormat="1" applyFont="1" applyBorder="1" applyAlignment="1">
      <alignment horizontal="right" vertical="center" wrapText="1"/>
    </xf>
    <xf numFmtId="166" fontId="2" fillId="0" borderId="11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 wrapText="1"/>
    </xf>
    <xf numFmtId="167" fontId="2" fillId="0" borderId="11" xfId="3" applyNumberFormat="1" applyFont="1" applyBorder="1" applyAlignment="1">
      <alignment horizontal="right" vertical="center" wrapText="1"/>
    </xf>
    <xf numFmtId="166" fontId="2" fillId="0" borderId="8" xfId="0" applyNumberFormat="1" applyFont="1" applyBorder="1" applyAlignment="1">
      <alignment horizontal="right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right" vertical="center" wrapText="1"/>
    </xf>
    <xf numFmtId="165" fontId="2" fillId="0" borderId="9" xfId="0" applyNumberFormat="1" applyFont="1" applyBorder="1" applyAlignment="1">
      <alignment vertical="center" wrapText="1"/>
    </xf>
    <xf numFmtId="167" fontId="2" fillId="0" borderId="9" xfId="3" applyNumberFormat="1" applyFont="1" applyBorder="1" applyAlignment="1">
      <alignment horizontal="right" vertical="center" wrapText="1"/>
    </xf>
    <xf numFmtId="0" fontId="19" fillId="2" borderId="14" xfId="0" applyFont="1" applyFill="1" applyBorder="1"/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>
      <alignment vertical="center" wrapText="1"/>
    </xf>
    <xf numFmtId="3" fontId="22" fillId="2" borderId="37" xfId="0" applyNumberFormat="1" applyFont="1" applyFill="1" applyBorder="1" applyAlignment="1">
      <alignment horizontal="right" vertical="center" wrapText="1"/>
    </xf>
    <xf numFmtId="3" fontId="23" fillId="2" borderId="29" xfId="0" applyNumberFormat="1" applyFont="1" applyFill="1" applyBorder="1" applyAlignment="1">
      <alignment horizontal="right" vertical="center" wrapText="1"/>
    </xf>
    <xf numFmtId="168" fontId="24" fillId="2" borderId="38" xfId="0" applyNumberFormat="1" applyFont="1" applyFill="1" applyBorder="1" applyAlignment="1">
      <alignment vertical="center" wrapText="1"/>
    </xf>
    <xf numFmtId="168" fontId="24" fillId="2" borderId="39" xfId="0" applyNumberFormat="1" applyFont="1" applyFill="1" applyBorder="1" applyAlignment="1">
      <alignment vertical="center" wrapText="1"/>
    </xf>
    <xf numFmtId="168" fontId="24" fillId="2" borderId="40" xfId="0" applyNumberFormat="1" applyFont="1" applyFill="1" applyBorder="1" applyAlignment="1">
      <alignment vertical="center" wrapText="1"/>
    </xf>
    <xf numFmtId="168" fontId="24" fillId="2" borderId="41" xfId="0" applyNumberFormat="1" applyFont="1" applyFill="1" applyBorder="1" applyAlignment="1">
      <alignment vertical="center" wrapText="1"/>
    </xf>
    <xf numFmtId="168" fontId="24" fillId="2" borderId="42" xfId="0" applyNumberFormat="1" applyFont="1" applyFill="1" applyBorder="1" applyAlignment="1">
      <alignment vertical="center" wrapText="1"/>
    </xf>
    <xf numFmtId="164" fontId="6" fillId="2" borderId="33" xfId="0" applyNumberFormat="1" applyFont="1" applyFill="1" applyBorder="1" applyAlignment="1">
      <alignment vertical="center" wrapText="1"/>
    </xf>
    <xf numFmtId="164" fontId="6" fillId="2" borderId="44" xfId="0" applyNumberFormat="1" applyFont="1" applyFill="1" applyBorder="1" applyAlignment="1">
      <alignment horizontal="center" vertical="center" wrapText="1"/>
    </xf>
    <xf numFmtId="164" fontId="6" fillId="2" borderId="33" xfId="0" applyNumberFormat="1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24" fillId="2" borderId="21" xfId="0" applyFont="1" applyFill="1" applyBorder="1" applyAlignment="1">
      <alignment vertical="center" wrapText="1"/>
    </xf>
    <xf numFmtId="0" fontId="24" fillId="2" borderId="20" xfId="0" applyFont="1" applyFill="1" applyBorder="1" applyAlignment="1">
      <alignment vertical="center" wrapText="1"/>
    </xf>
    <xf numFmtId="3" fontId="8" fillId="2" borderId="7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right" vertical="center"/>
    </xf>
    <xf numFmtId="0" fontId="24" fillId="2" borderId="22" xfId="0" applyFont="1" applyFill="1" applyBorder="1" applyAlignment="1">
      <alignment vertical="center" wrapText="1"/>
    </xf>
    <xf numFmtId="166" fontId="2" fillId="2" borderId="35" xfId="0" applyNumberFormat="1" applyFont="1" applyFill="1" applyBorder="1" applyAlignment="1">
      <alignment horizontal="right" vertical="center" wrapText="1"/>
    </xf>
    <xf numFmtId="3" fontId="22" fillId="2" borderId="21" xfId="0" applyNumberFormat="1" applyFont="1" applyFill="1" applyBorder="1" applyAlignment="1">
      <alignment horizontal="right" vertical="center" wrapText="1"/>
    </xf>
    <xf numFmtId="3" fontId="23" fillId="2" borderId="20" xfId="0" applyNumberFormat="1" applyFont="1" applyFill="1" applyBorder="1" applyAlignment="1">
      <alignment horizontal="right" vertical="center" wrapText="1"/>
    </xf>
    <xf numFmtId="3" fontId="23" fillId="2" borderId="22" xfId="0" applyNumberFormat="1" applyFont="1" applyFill="1" applyBorder="1" applyAlignment="1">
      <alignment horizontal="right" vertical="center" wrapText="1"/>
    </xf>
    <xf numFmtId="3" fontId="1" fillId="2" borderId="32" xfId="0" applyNumberFormat="1" applyFont="1" applyFill="1" applyBorder="1" applyAlignment="1">
      <alignment horizontal="right" vertical="center"/>
    </xf>
    <xf numFmtId="3" fontId="22" fillId="2" borderId="36" xfId="0" applyNumberFormat="1" applyFont="1" applyFill="1" applyBorder="1" applyAlignment="1">
      <alignment horizontal="right" vertical="center" wrapText="1"/>
    </xf>
    <xf numFmtId="166" fontId="3" fillId="2" borderId="44" xfId="0" applyNumberFormat="1" applyFont="1" applyFill="1" applyBorder="1" applyAlignment="1">
      <alignment vertical="center"/>
    </xf>
    <xf numFmtId="0" fontId="24" fillId="2" borderId="36" xfId="0" applyFont="1" applyFill="1" applyBorder="1" applyAlignment="1">
      <alignment vertical="center" wrapText="1"/>
    </xf>
    <xf numFmtId="168" fontId="24" fillId="2" borderId="43" xfId="0" applyNumberFormat="1" applyFont="1" applyFill="1" applyBorder="1" applyAlignment="1">
      <alignment vertical="center" wrapText="1"/>
    </xf>
    <xf numFmtId="3" fontId="1" fillId="2" borderId="26" xfId="0" applyNumberFormat="1" applyFont="1" applyFill="1" applyBorder="1" applyAlignment="1">
      <alignment horizontal="right" vertical="center"/>
    </xf>
    <xf numFmtId="3" fontId="22" fillId="2" borderId="27" xfId="0" applyNumberFormat="1" applyFont="1" applyFill="1" applyBorder="1" applyAlignment="1">
      <alignment horizontal="right" vertical="center" wrapText="1"/>
    </xf>
    <xf numFmtId="166" fontId="18" fillId="2" borderId="31" xfId="0" applyNumberFormat="1" applyFont="1" applyFill="1" applyBorder="1" applyAlignment="1">
      <alignment horizontal="right" vertical="center" wrapText="1"/>
    </xf>
    <xf numFmtId="0" fontId="24" fillId="2" borderId="27" xfId="0" applyFont="1" applyFill="1" applyBorder="1" applyAlignment="1">
      <alignment vertical="center" wrapText="1"/>
    </xf>
    <xf numFmtId="166" fontId="18" fillId="2" borderId="34" xfId="0" applyNumberFormat="1" applyFont="1" applyFill="1" applyBorder="1" applyAlignment="1">
      <alignment horizontal="right" vertical="center" wrapText="1"/>
    </xf>
    <xf numFmtId="3" fontId="8" fillId="2" borderId="13" xfId="0" applyNumberFormat="1" applyFont="1" applyFill="1" applyBorder="1" applyAlignment="1">
      <alignment horizontal="right" vertical="center"/>
    </xf>
    <xf numFmtId="3" fontId="23" fillId="2" borderId="25" xfId="0" applyNumberFormat="1" applyFont="1" applyFill="1" applyBorder="1" applyAlignment="1">
      <alignment horizontal="right" vertical="center" wrapText="1"/>
    </xf>
    <xf numFmtId="166" fontId="2" fillId="2" borderId="45" xfId="0" applyNumberFormat="1" applyFont="1" applyFill="1" applyBorder="1" applyAlignment="1">
      <alignment horizontal="right" vertical="center" wrapText="1"/>
    </xf>
    <xf numFmtId="0" fontId="24" fillId="2" borderId="25" xfId="0" applyFont="1" applyFill="1" applyBorder="1" applyAlignment="1">
      <alignment vertical="center" wrapText="1"/>
    </xf>
    <xf numFmtId="3" fontId="1" fillId="2" borderId="2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166" fontId="18" fillId="2" borderId="3" xfId="0" applyNumberFormat="1" applyFont="1" applyFill="1" applyBorder="1" applyAlignment="1">
      <alignment horizontal="right" vertical="center" wrapText="1"/>
    </xf>
    <xf numFmtId="166" fontId="2" fillId="2" borderId="1" xfId="0" applyNumberFormat="1" applyFont="1" applyFill="1" applyBorder="1" applyAlignment="1">
      <alignment horizontal="right" vertical="center" wrapText="1"/>
    </xf>
    <xf numFmtId="166" fontId="2" fillId="2" borderId="4" xfId="0" applyNumberFormat="1" applyFont="1" applyFill="1" applyBorder="1" applyAlignment="1">
      <alignment horizontal="right" vertical="center" wrapText="1"/>
    </xf>
    <xf numFmtId="166" fontId="18" fillId="2" borderId="46" xfId="0" applyNumberFormat="1" applyFont="1" applyFill="1" applyBorder="1" applyAlignment="1">
      <alignment horizontal="right" vertical="center" wrapText="1"/>
    </xf>
    <xf numFmtId="166" fontId="2" fillId="2" borderId="48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/>
    <xf numFmtId="3" fontId="2" fillId="2" borderId="7" xfId="0" applyNumberFormat="1" applyFont="1" applyFill="1" applyBorder="1"/>
    <xf numFmtId="3" fontId="2" fillId="2" borderId="8" xfId="0" applyNumberFormat="1" applyFont="1" applyFill="1" applyBorder="1"/>
    <xf numFmtId="3" fontId="22" fillId="2" borderId="28" xfId="0" applyNumberFormat="1" applyFont="1" applyFill="1" applyBorder="1" applyAlignment="1">
      <alignment horizontal="right" vertical="center" wrapText="1"/>
    </xf>
    <xf numFmtId="0" fontId="24" fillId="2" borderId="12" xfId="0" applyFont="1" applyFill="1" applyBorder="1" applyAlignment="1">
      <alignment vertical="center" wrapText="1"/>
    </xf>
    <xf numFmtId="3" fontId="23" fillId="2" borderId="30" xfId="0" applyNumberFormat="1" applyFont="1" applyFill="1" applyBorder="1" applyAlignment="1">
      <alignment horizontal="right" vertical="center" wrapText="1"/>
    </xf>
    <xf numFmtId="0" fontId="24" fillId="2" borderId="11" xfId="0" applyFont="1" applyFill="1" applyBorder="1" applyAlignment="1">
      <alignment vertical="center" wrapText="1"/>
    </xf>
    <xf numFmtId="0" fontId="24" fillId="2" borderId="10" xfId="0" applyFont="1" applyFill="1" applyBorder="1" applyAlignment="1">
      <alignment vertical="center" wrapText="1"/>
    </xf>
    <xf numFmtId="3" fontId="23" fillId="2" borderId="47" xfId="0" applyNumberFormat="1" applyFont="1" applyFill="1" applyBorder="1" applyAlignment="1">
      <alignment horizontal="right" vertical="center" wrapText="1"/>
    </xf>
    <xf numFmtId="0" fontId="24" fillId="2" borderId="9" xfId="0" applyFont="1" applyFill="1" applyBorder="1" applyAlignment="1">
      <alignment vertical="center" wrapText="1"/>
    </xf>
    <xf numFmtId="166" fontId="11" fillId="0" borderId="7" xfId="0" applyNumberFormat="1" applyFont="1" applyBorder="1" applyAlignment="1">
      <alignment horizontal="right" vertical="center" wrapText="1"/>
    </xf>
    <xf numFmtId="167" fontId="11" fillId="0" borderId="5" xfId="3" applyNumberFormat="1" applyFont="1" applyBorder="1" applyAlignment="1">
      <alignment horizontal="right" vertical="center" wrapText="1"/>
    </xf>
    <xf numFmtId="165" fontId="11" fillId="0" borderId="5" xfId="0" applyNumberFormat="1" applyFont="1" applyBorder="1" applyAlignment="1">
      <alignment vertical="center" wrapText="1"/>
    </xf>
    <xf numFmtId="3" fontId="1" fillId="2" borderId="26" xfId="0" applyNumberFormat="1" applyFont="1" applyFill="1" applyBorder="1"/>
    <xf numFmtId="3" fontId="2" fillId="2" borderId="13" xfId="0" applyNumberFormat="1" applyFont="1" applyFill="1" applyBorder="1"/>
    <xf numFmtId="167" fontId="3" fillId="0" borderId="19" xfId="3" applyNumberFormat="1" applyFont="1" applyBorder="1" applyAlignment="1">
      <alignment horizontal="right" vertical="center" wrapText="1"/>
    </xf>
    <xf numFmtId="167" fontId="2" fillId="0" borderId="22" xfId="3" applyNumberFormat="1" applyFont="1" applyBorder="1" applyAlignment="1">
      <alignment horizontal="right" vertical="center" wrapText="1"/>
    </xf>
    <xf numFmtId="166" fontId="11" fillId="0" borderId="24" xfId="0" applyNumberFormat="1" applyFont="1" applyBorder="1" applyAlignment="1">
      <alignment horizontal="right" vertical="center" wrapText="1"/>
    </xf>
    <xf numFmtId="0" fontId="20" fillId="0" borderId="23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12" fillId="0" borderId="23" xfId="0" applyFont="1" applyBorder="1"/>
    <xf numFmtId="0" fontId="12" fillId="0" borderId="37" xfId="0" applyFont="1" applyBorder="1"/>
    <xf numFmtId="167" fontId="11" fillId="0" borderId="20" xfId="3" applyNumberFormat="1" applyFont="1" applyBorder="1" applyAlignment="1">
      <alignment horizontal="right" vertical="center" wrapText="1"/>
    </xf>
    <xf numFmtId="166" fontId="13" fillId="0" borderId="9" xfId="4" applyNumberFormat="1" applyFont="1" applyBorder="1" applyAlignment="1">
      <alignment horizontal="right" indent="1"/>
    </xf>
    <xf numFmtId="166" fontId="13" fillId="0" borderId="49" xfId="4" applyNumberFormat="1" applyFont="1" applyBorder="1" applyAlignment="1">
      <alignment horizontal="right" indent="1"/>
    </xf>
    <xf numFmtId="166" fontId="12" fillId="0" borderId="49" xfId="4" applyNumberFormat="1" applyFont="1" applyBorder="1" applyAlignment="1">
      <alignment horizontal="right" indent="1"/>
    </xf>
    <xf numFmtId="166" fontId="13" fillId="0" borderId="0" xfId="4" applyNumberFormat="1" applyFont="1" applyAlignment="1">
      <alignment horizontal="right" indent="1"/>
    </xf>
    <xf numFmtId="166" fontId="12" fillId="0" borderId="0" xfId="4" applyNumberFormat="1" applyFont="1" applyAlignment="1">
      <alignment horizontal="right" indent="1"/>
    </xf>
    <xf numFmtId="166" fontId="12" fillId="0" borderId="10" xfId="4" applyNumberFormat="1" applyFont="1" applyBorder="1" applyAlignment="1">
      <alignment horizontal="right" indent="1"/>
    </xf>
    <xf numFmtId="166" fontId="12" fillId="0" borderId="50" xfId="4" applyNumberFormat="1" applyFont="1" applyBorder="1" applyAlignment="1">
      <alignment horizontal="right" indent="1"/>
    </xf>
    <xf numFmtId="166" fontId="13" fillId="0" borderId="0" xfId="4" applyNumberFormat="1" applyFont="1" applyBorder="1" applyAlignment="1">
      <alignment horizontal="right" indent="1"/>
    </xf>
    <xf numFmtId="166" fontId="11" fillId="0" borderId="8" xfId="0" applyNumberFormat="1" applyFont="1" applyBorder="1" applyAlignment="1">
      <alignment horizontal="right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9" fillId="2" borderId="9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7" fontId="2" fillId="0" borderId="39" xfId="3" applyNumberFormat="1" applyFont="1" applyBorder="1" applyAlignment="1">
      <alignment horizontal="right" vertical="center" wrapText="1"/>
    </xf>
  </cellXfs>
  <cellStyles count="5">
    <cellStyle name="Normal" xfId="4" xr:uid="{A0FE51C0-4F6D-4CB1-9417-B139CABB7C70}"/>
    <cellStyle name="Обычный" xfId="0" builtinId="0"/>
    <cellStyle name="Обычный 2" xfId="1" xr:uid="{00000000-0005-0000-0000-000001000000}"/>
    <cellStyle name="Обычный 3" xfId="2" xr:uid="{137E1B4D-9E0B-4B6D-8AA2-C2C9AEF54728}"/>
    <cellStyle name="Процентный" xfId="3" builtinId="5"/>
  </cellStyles>
  <dxfs count="0"/>
  <tableStyles count="0" defaultTableStyle="TableStyleMedium2" defaultPivotStyle="PivotStyleLight16"/>
  <colors>
    <mruColors>
      <color rgb="FF006600"/>
      <color rgb="FF00009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8"/>
  <sheetViews>
    <sheetView tabSelected="1" zoomScale="75" zoomScaleNormal="75" zoomScalePageLayoutView="75" workbookViewId="0">
      <selection activeCell="Q8" sqref="Q8"/>
    </sheetView>
  </sheetViews>
  <sheetFormatPr defaultRowHeight="15" x14ac:dyDescent="0.25"/>
  <cols>
    <col min="1" max="1" width="38" customWidth="1"/>
    <col min="2" max="2" width="12" style="5" customWidth="1"/>
    <col min="3" max="3" width="8.5703125" style="5" customWidth="1"/>
    <col min="4" max="4" width="9.5703125" style="6" customWidth="1"/>
    <col min="5" max="6" width="10.5703125" customWidth="1"/>
    <col min="7" max="7" width="33.140625" style="34" hidden="1" customWidth="1"/>
    <col min="8" max="9" width="0" style="32" hidden="1" customWidth="1"/>
    <col min="10" max="10" width="9.140625" style="32" hidden="1" customWidth="1"/>
    <col min="11" max="11" width="13.140625" style="33" hidden="1" customWidth="1"/>
    <col min="12" max="12" width="17.42578125" style="33" hidden="1" customWidth="1"/>
    <col min="13" max="13" width="14.140625" style="33" hidden="1" customWidth="1"/>
    <col min="14" max="14" width="33.28515625" hidden="1" customWidth="1"/>
    <col min="15" max="15" width="11.42578125" style="39" hidden="1" customWidth="1"/>
    <col min="16" max="16" width="30.140625" customWidth="1"/>
    <col min="17" max="17" width="18.28515625" customWidth="1"/>
  </cols>
  <sheetData>
    <row r="1" spans="1:15" ht="18" customHeight="1" x14ac:dyDescent="0.25">
      <c r="A1" s="139" t="s">
        <v>281</v>
      </c>
      <c r="B1" s="139"/>
      <c r="C1" s="139"/>
      <c r="D1" s="139"/>
      <c r="E1" s="139"/>
      <c r="F1" s="139"/>
      <c r="G1" s="141" t="s">
        <v>186</v>
      </c>
      <c r="H1" s="142"/>
      <c r="I1" s="142"/>
      <c r="J1" s="142"/>
      <c r="K1" s="142"/>
      <c r="L1" s="142"/>
      <c r="M1" s="142"/>
      <c r="N1" s="142"/>
      <c r="O1" s="142"/>
    </row>
    <row r="2" spans="1:15" s="1" customFormat="1" ht="18" customHeight="1" thickBot="1" x14ac:dyDescent="0.3">
      <c r="E2"/>
      <c r="F2"/>
      <c r="G2" s="140" t="s">
        <v>98</v>
      </c>
      <c r="H2" s="140"/>
      <c r="I2" s="140"/>
      <c r="J2" s="140"/>
      <c r="K2" s="138" t="s">
        <v>187</v>
      </c>
      <c r="L2" s="138"/>
      <c r="M2" s="138" t="s">
        <v>278</v>
      </c>
      <c r="N2" s="138"/>
      <c r="O2" s="138"/>
    </row>
    <row r="3" spans="1:15" s="3" customFormat="1" ht="51" customHeight="1" thickBot="1" x14ac:dyDescent="0.25">
      <c r="A3" s="25" t="s">
        <v>95</v>
      </c>
      <c r="B3" s="25" t="s">
        <v>93</v>
      </c>
      <c r="C3" s="26" t="s">
        <v>280</v>
      </c>
      <c r="D3" s="27" t="s">
        <v>22</v>
      </c>
      <c r="E3" s="26" t="s">
        <v>184</v>
      </c>
      <c r="F3" s="26" t="s">
        <v>181</v>
      </c>
      <c r="G3" s="58"/>
      <c r="H3" s="59" t="s">
        <v>93</v>
      </c>
      <c r="I3" s="59" t="s">
        <v>182</v>
      </c>
      <c r="J3" s="60" t="s">
        <v>185</v>
      </c>
      <c r="K3" s="70" t="s">
        <v>188</v>
      </c>
      <c r="L3" s="71" t="s">
        <v>189</v>
      </c>
      <c r="M3" s="69" t="s">
        <v>93</v>
      </c>
      <c r="N3" s="69"/>
      <c r="O3" s="61" t="s">
        <v>279</v>
      </c>
    </row>
    <row r="4" spans="1:15" s="4" customFormat="1" ht="31.5" customHeight="1" thickBot="1" x14ac:dyDescent="0.2">
      <c r="A4" s="8" t="s">
        <v>94</v>
      </c>
      <c r="B4" s="21">
        <f>H4</f>
        <v>72547.846000000005</v>
      </c>
      <c r="C4" s="22">
        <f>I4</f>
        <v>130.30000000000001</v>
      </c>
      <c r="D4" s="23">
        <f t="shared" ref="D4:D35" si="0">B4/K4</f>
        <v>0.49436826616187596</v>
      </c>
      <c r="E4" s="24">
        <f t="shared" ref="E4:E66" si="1">J4/B4</f>
        <v>0.56179723103012591</v>
      </c>
      <c r="F4" s="119">
        <f>B4/M4</f>
        <v>0.77178559574468086</v>
      </c>
      <c r="G4" s="122" t="s">
        <v>94</v>
      </c>
      <c r="H4" s="129">
        <v>72547.846000000005</v>
      </c>
      <c r="I4" s="129">
        <v>130.30000000000001</v>
      </c>
      <c r="J4" s="132">
        <v>40757.178999999996</v>
      </c>
      <c r="K4" s="83">
        <f>L4/1000</f>
        <v>146748.59</v>
      </c>
      <c r="L4" s="84">
        <v>146748590</v>
      </c>
      <c r="M4" s="85">
        <f>O4*1000</f>
        <v>94000</v>
      </c>
      <c r="N4" s="86" t="s">
        <v>190</v>
      </c>
      <c r="O4" s="87">
        <v>94</v>
      </c>
    </row>
    <row r="5" spans="1:15" s="2" customFormat="1" ht="20.100000000000001" customHeight="1" x14ac:dyDescent="0.25">
      <c r="A5" s="9" t="s">
        <v>11</v>
      </c>
      <c r="B5" s="17">
        <f t="shared" ref="B5:B68" si="2">H5</f>
        <v>23246.898000000001</v>
      </c>
      <c r="C5" s="18">
        <f t="shared" ref="C5:C68" si="3">I5</f>
        <v>139.30000000000001</v>
      </c>
      <c r="D5" s="19">
        <f t="shared" si="0"/>
        <v>0.5895207117511797</v>
      </c>
      <c r="E5" s="20">
        <f t="shared" si="1"/>
        <v>0.52726320733200616</v>
      </c>
      <c r="F5" s="37">
        <f>B5/M5</f>
        <v>0.80681976885433659</v>
      </c>
      <c r="G5" s="122" t="s">
        <v>146</v>
      </c>
      <c r="H5" s="130">
        <v>23246.898000000001</v>
      </c>
      <c r="I5" s="130">
        <v>139.30000000000001</v>
      </c>
      <c r="J5" s="132">
        <v>12257.234</v>
      </c>
      <c r="K5" s="73">
        <f t="shared" ref="K5:K68" si="4">L5/1000</f>
        <v>39433.555999999997</v>
      </c>
      <c r="L5" s="80">
        <v>39433556</v>
      </c>
      <c r="M5" s="92">
        <f>SUM(M6:M23)</f>
        <v>28813</v>
      </c>
      <c r="N5" s="74" t="s">
        <v>11</v>
      </c>
      <c r="O5" s="67"/>
    </row>
    <row r="6" spans="1:15" s="1" customFormat="1" ht="20.100000000000001" customHeight="1" x14ac:dyDescent="0.25">
      <c r="A6" s="7" t="s">
        <v>41</v>
      </c>
      <c r="B6" s="48">
        <f t="shared" si="2"/>
        <v>867.14200000000005</v>
      </c>
      <c r="C6" s="46">
        <f t="shared" si="3"/>
        <v>96.916286758172504</v>
      </c>
      <c r="D6" s="47">
        <f t="shared" si="0"/>
        <v>0.55975305183290724</v>
      </c>
      <c r="E6" s="115">
        <f t="shared" si="1"/>
        <v>0.86578899419010946</v>
      </c>
      <c r="F6" s="143">
        <f>B6/M6</f>
        <v>0.56198444588464036</v>
      </c>
      <c r="G6" s="123" t="s">
        <v>147</v>
      </c>
      <c r="H6" s="131">
        <v>867.14200000000005</v>
      </c>
      <c r="I6" s="131">
        <v>96.916286758172504</v>
      </c>
      <c r="J6" s="133">
        <v>750.76199999999994</v>
      </c>
      <c r="K6" s="76">
        <f t="shared" si="4"/>
        <v>1549.1510000000001</v>
      </c>
      <c r="L6" s="81">
        <v>1549151</v>
      </c>
      <c r="M6" s="38">
        <f>O6*1000</f>
        <v>1543</v>
      </c>
      <c r="N6" s="75" t="s">
        <v>191</v>
      </c>
      <c r="O6" s="65">
        <v>1.5429999999999999</v>
      </c>
    </row>
    <row r="7" spans="1:15" s="1" customFormat="1" ht="20.100000000000001" customHeight="1" x14ac:dyDescent="0.25">
      <c r="A7" s="7" t="s">
        <v>42</v>
      </c>
      <c r="B7" s="48">
        <f t="shared" si="2"/>
        <v>390.899</v>
      </c>
      <c r="C7" s="46">
        <f t="shared" si="3"/>
        <v>129.4059032283694</v>
      </c>
      <c r="D7" s="47">
        <f t="shared" si="0"/>
        <v>0.32780037752905472</v>
      </c>
      <c r="E7" s="49">
        <f t="shared" si="1"/>
        <v>0.55311730140010584</v>
      </c>
      <c r="F7" s="36">
        <f t="shared" ref="F7:F68" si="5">B7/M7</f>
        <v>0.59048187311178246</v>
      </c>
      <c r="G7" s="123" t="s">
        <v>148</v>
      </c>
      <c r="H7" s="131">
        <v>390.899</v>
      </c>
      <c r="I7" s="131">
        <v>129.4059032283694</v>
      </c>
      <c r="J7" s="133">
        <v>216.21299999999999</v>
      </c>
      <c r="K7" s="76">
        <f t="shared" si="4"/>
        <v>1192.491</v>
      </c>
      <c r="L7" s="81">
        <v>1192491</v>
      </c>
      <c r="M7" s="38">
        <f t="shared" ref="M7:M68" si="6">O7*1000</f>
        <v>662</v>
      </c>
      <c r="N7" s="75" t="s">
        <v>192</v>
      </c>
      <c r="O7" s="65">
        <v>0.66200000000000003</v>
      </c>
    </row>
    <row r="8" spans="1:15" s="1" customFormat="1" ht="20.100000000000001" customHeight="1" x14ac:dyDescent="0.25">
      <c r="A8" s="7" t="s">
        <v>43</v>
      </c>
      <c r="B8" s="48">
        <f t="shared" si="2"/>
        <v>675.47400000000005</v>
      </c>
      <c r="C8" s="46">
        <f t="shared" si="3"/>
        <v>128.49992675888072</v>
      </c>
      <c r="D8" s="47">
        <f t="shared" si="0"/>
        <v>0.4972512102330951</v>
      </c>
      <c r="E8" s="115">
        <f t="shared" si="1"/>
        <v>0.84062154871986183</v>
      </c>
      <c r="F8" s="36">
        <f t="shared" si="5"/>
        <v>0.81875636363636373</v>
      </c>
      <c r="G8" s="123" t="s">
        <v>149</v>
      </c>
      <c r="H8" s="131">
        <v>675.47400000000005</v>
      </c>
      <c r="I8" s="131">
        <v>128.49992675888072</v>
      </c>
      <c r="J8" s="133">
        <v>567.81799999999998</v>
      </c>
      <c r="K8" s="76">
        <f t="shared" si="4"/>
        <v>1358.4159999999999</v>
      </c>
      <c r="L8" s="81">
        <v>1358416</v>
      </c>
      <c r="M8" s="38">
        <f t="shared" si="6"/>
        <v>825</v>
      </c>
      <c r="N8" s="75" t="s">
        <v>193</v>
      </c>
      <c r="O8" s="65">
        <v>0.82499999999999996</v>
      </c>
    </row>
    <row r="9" spans="1:15" s="1" customFormat="1" ht="20.100000000000001" customHeight="1" x14ac:dyDescent="0.25">
      <c r="A9" s="7" t="s">
        <v>44</v>
      </c>
      <c r="B9" s="114">
        <f t="shared" si="2"/>
        <v>1140.7270000000001</v>
      </c>
      <c r="C9" s="46">
        <f t="shared" si="3"/>
        <v>107.37062555298282</v>
      </c>
      <c r="D9" s="47">
        <f t="shared" si="0"/>
        <v>0.49080309180988774</v>
      </c>
      <c r="E9" s="49">
        <f t="shared" si="1"/>
        <v>0.53982679466690975</v>
      </c>
      <c r="F9" s="36">
        <f t="shared" si="5"/>
        <v>0.5697937062937064</v>
      </c>
      <c r="G9" s="123" t="s">
        <v>150</v>
      </c>
      <c r="H9" s="131">
        <v>1140.7270000000001</v>
      </c>
      <c r="I9" s="131">
        <v>107.37062555298282</v>
      </c>
      <c r="J9" s="133">
        <v>615.79499999999996</v>
      </c>
      <c r="K9" s="76">
        <f t="shared" si="4"/>
        <v>2324.2049999999999</v>
      </c>
      <c r="L9" s="81">
        <v>2324205</v>
      </c>
      <c r="M9" s="38">
        <f t="shared" si="6"/>
        <v>2001.9999999999998</v>
      </c>
      <c r="N9" s="75" t="s">
        <v>194</v>
      </c>
      <c r="O9" s="65">
        <v>2.0019999999999998</v>
      </c>
    </row>
    <row r="10" spans="1:15" s="1" customFormat="1" ht="20.100000000000001" customHeight="1" x14ac:dyDescent="0.25">
      <c r="A10" s="7" t="s">
        <v>45</v>
      </c>
      <c r="B10" s="48">
        <f t="shared" si="2"/>
        <v>226.38200000000001</v>
      </c>
      <c r="C10" s="46">
        <f t="shared" si="3"/>
        <v>109.84938180547738</v>
      </c>
      <c r="D10" s="47">
        <f t="shared" si="0"/>
        <v>0.22703244796341518</v>
      </c>
      <c r="E10" s="49">
        <f t="shared" si="1"/>
        <v>0.79881350990803146</v>
      </c>
      <c r="F10" s="36">
        <f t="shared" si="5"/>
        <v>0.56174193548387097</v>
      </c>
      <c r="G10" s="123" t="s">
        <v>151</v>
      </c>
      <c r="H10" s="131">
        <v>226.38200000000001</v>
      </c>
      <c r="I10" s="131">
        <v>109.84938180547738</v>
      </c>
      <c r="J10" s="133">
        <v>180.83699999999999</v>
      </c>
      <c r="K10" s="76">
        <f t="shared" si="4"/>
        <v>997.13499999999999</v>
      </c>
      <c r="L10" s="81">
        <v>997135</v>
      </c>
      <c r="M10" s="38">
        <f t="shared" si="6"/>
        <v>403</v>
      </c>
      <c r="N10" s="75" t="s">
        <v>195</v>
      </c>
      <c r="O10" s="65">
        <v>0.40300000000000002</v>
      </c>
    </row>
    <row r="11" spans="1:15" s="1" customFormat="1" ht="20.100000000000001" customHeight="1" x14ac:dyDescent="0.25">
      <c r="A11" s="7" t="s">
        <v>46</v>
      </c>
      <c r="B11" s="48">
        <f t="shared" si="2"/>
        <v>623.75400000000002</v>
      </c>
      <c r="C11" s="46">
        <f t="shared" si="3"/>
        <v>98.60959388126453</v>
      </c>
      <c r="D11" s="47">
        <f t="shared" si="0"/>
        <v>0.62215195870633122</v>
      </c>
      <c r="E11" s="49">
        <f t="shared" si="1"/>
        <v>0.75095470329649183</v>
      </c>
      <c r="F11" s="36">
        <f t="shared" si="5"/>
        <v>0.59575358166189119</v>
      </c>
      <c r="G11" s="123" t="s">
        <v>152</v>
      </c>
      <c r="H11" s="131">
        <v>623.75400000000002</v>
      </c>
      <c r="I11" s="131">
        <v>98.60959388126453</v>
      </c>
      <c r="J11" s="133">
        <v>468.411</v>
      </c>
      <c r="K11" s="76">
        <f t="shared" si="4"/>
        <v>1002.575</v>
      </c>
      <c r="L11" s="81">
        <v>1002575</v>
      </c>
      <c r="M11" s="38">
        <f t="shared" si="6"/>
        <v>1047</v>
      </c>
      <c r="N11" s="75" t="s">
        <v>196</v>
      </c>
      <c r="O11" s="65">
        <v>1.0469999999999999</v>
      </c>
    </row>
    <row r="12" spans="1:15" s="1" customFormat="1" ht="20.100000000000001" customHeight="1" x14ac:dyDescent="0.25">
      <c r="A12" s="7" t="s">
        <v>47</v>
      </c>
      <c r="B12" s="48">
        <f t="shared" si="2"/>
        <v>309.096</v>
      </c>
      <c r="C12" s="46">
        <f t="shared" si="3"/>
        <v>139.08895778678749</v>
      </c>
      <c r="D12" s="47">
        <f t="shared" si="0"/>
        <v>0.48800650473250867</v>
      </c>
      <c r="E12" s="49">
        <f t="shared" si="1"/>
        <v>0.52677485312006633</v>
      </c>
      <c r="F12" s="36">
        <f t="shared" si="5"/>
        <v>0.8399347826086957</v>
      </c>
      <c r="G12" s="123" t="s">
        <v>153</v>
      </c>
      <c r="H12" s="131">
        <v>309.096</v>
      </c>
      <c r="I12" s="131">
        <v>139.08895778678749</v>
      </c>
      <c r="J12" s="133">
        <v>162.82400000000001</v>
      </c>
      <c r="K12" s="76">
        <f t="shared" si="4"/>
        <v>633.38499999999999</v>
      </c>
      <c r="L12" s="81">
        <v>633385</v>
      </c>
      <c r="M12" s="38">
        <f t="shared" si="6"/>
        <v>368</v>
      </c>
      <c r="N12" s="75" t="s">
        <v>197</v>
      </c>
      <c r="O12" s="65">
        <v>0.36799999999999999</v>
      </c>
    </row>
    <row r="13" spans="1:15" s="1" customFormat="1" ht="20.100000000000001" customHeight="1" x14ac:dyDescent="0.25">
      <c r="A13" s="7" t="s">
        <v>48</v>
      </c>
      <c r="B13" s="48">
        <f t="shared" si="2"/>
        <v>400.15499999999997</v>
      </c>
      <c r="C13" s="46">
        <f t="shared" si="3"/>
        <v>119.86681963736359</v>
      </c>
      <c r="D13" s="47">
        <f t="shared" si="0"/>
        <v>0.36245661263324175</v>
      </c>
      <c r="E13" s="49">
        <f t="shared" si="1"/>
        <v>0.62025715035423779</v>
      </c>
      <c r="F13" s="36">
        <f t="shared" si="5"/>
        <v>0.57083452211126962</v>
      </c>
      <c r="G13" s="123" t="s">
        <v>154</v>
      </c>
      <c r="H13" s="131">
        <v>400.15499999999997</v>
      </c>
      <c r="I13" s="131">
        <v>119.86681963736359</v>
      </c>
      <c r="J13" s="133">
        <v>248.19900000000001</v>
      </c>
      <c r="K13" s="76">
        <f t="shared" si="4"/>
        <v>1104.008</v>
      </c>
      <c r="L13" s="81">
        <v>1104008</v>
      </c>
      <c r="M13" s="38">
        <f t="shared" si="6"/>
        <v>701</v>
      </c>
      <c r="N13" s="75" t="s">
        <v>198</v>
      </c>
      <c r="O13" s="65">
        <v>0.70099999999999996</v>
      </c>
    </row>
    <row r="14" spans="1:15" s="1" customFormat="1" ht="20.100000000000001" customHeight="1" x14ac:dyDescent="0.25">
      <c r="A14" s="7" t="s">
        <v>49</v>
      </c>
      <c r="B14" s="48">
        <f t="shared" si="2"/>
        <v>961.82799999999997</v>
      </c>
      <c r="C14" s="46">
        <f t="shared" si="3"/>
        <v>97.795049180794578</v>
      </c>
      <c r="D14" s="116">
        <f t="shared" si="0"/>
        <v>0.84417454893972188</v>
      </c>
      <c r="E14" s="49">
        <f t="shared" si="1"/>
        <v>0.71729872700732356</v>
      </c>
      <c r="F14" s="36">
        <f t="shared" si="5"/>
        <v>0.74792223950233283</v>
      </c>
      <c r="G14" s="123" t="s">
        <v>155</v>
      </c>
      <c r="H14" s="131">
        <v>961.82799999999997</v>
      </c>
      <c r="I14" s="131">
        <v>97.795049180794578</v>
      </c>
      <c r="J14" s="133">
        <v>689.91800000000001</v>
      </c>
      <c r="K14" s="76">
        <f t="shared" si="4"/>
        <v>1139.3710000000001</v>
      </c>
      <c r="L14" s="81">
        <v>1139371</v>
      </c>
      <c r="M14" s="38">
        <f t="shared" si="6"/>
        <v>1286</v>
      </c>
      <c r="N14" s="75" t="s">
        <v>199</v>
      </c>
      <c r="O14" s="65">
        <v>1.286</v>
      </c>
    </row>
    <row r="15" spans="1:15" s="1" customFormat="1" ht="20.100000000000001" customHeight="1" x14ac:dyDescent="0.25">
      <c r="A15" s="13" t="s">
        <v>50</v>
      </c>
      <c r="B15" s="114">
        <f t="shared" si="2"/>
        <v>8326.6810000000005</v>
      </c>
      <c r="C15" s="46">
        <f t="shared" si="3"/>
        <v>166.9310829084049</v>
      </c>
      <c r="D15" s="116">
        <f t="shared" si="0"/>
        <v>1.0826718666032669</v>
      </c>
      <c r="E15" s="49">
        <f t="shared" si="1"/>
        <v>0.68610482375871007</v>
      </c>
      <c r="F15" s="36">
        <f t="shared" si="5"/>
        <v>0.77306480363940211</v>
      </c>
      <c r="G15" s="123" t="s">
        <v>156</v>
      </c>
      <c r="H15" s="131">
        <v>8326.6810000000005</v>
      </c>
      <c r="I15" s="131">
        <v>166.9310829084049</v>
      </c>
      <c r="J15" s="133">
        <v>5712.9759999999997</v>
      </c>
      <c r="K15" s="76">
        <f t="shared" si="4"/>
        <v>7690.8630000000003</v>
      </c>
      <c r="L15" s="81">
        <v>7690863</v>
      </c>
      <c r="M15" s="38">
        <f t="shared" si="6"/>
        <v>10771</v>
      </c>
      <c r="N15" s="75" t="s">
        <v>200</v>
      </c>
      <c r="O15" s="65">
        <v>10.771000000000001</v>
      </c>
    </row>
    <row r="16" spans="1:15" s="1" customFormat="1" ht="20.100000000000001" customHeight="1" x14ac:dyDescent="0.25">
      <c r="A16" s="7" t="s">
        <v>51</v>
      </c>
      <c r="B16" s="48">
        <f t="shared" si="2"/>
        <v>259.416</v>
      </c>
      <c r="C16" s="46">
        <f t="shared" si="3"/>
        <v>87.421396364518671</v>
      </c>
      <c r="D16" s="47">
        <f t="shared" si="0"/>
        <v>0.35366967599093657</v>
      </c>
      <c r="E16" s="49">
        <f t="shared" si="1"/>
        <v>0.74896691029080709</v>
      </c>
      <c r="F16" s="36">
        <f t="shared" si="5"/>
        <v>0.81834700315457409</v>
      </c>
      <c r="G16" s="123" t="s">
        <v>157</v>
      </c>
      <c r="H16" s="131">
        <v>259.416</v>
      </c>
      <c r="I16" s="131">
        <v>87.421396364518671</v>
      </c>
      <c r="J16" s="133">
        <v>194.29400000000001</v>
      </c>
      <c r="K16" s="76">
        <f t="shared" si="4"/>
        <v>733.49800000000005</v>
      </c>
      <c r="L16" s="81">
        <v>733498</v>
      </c>
      <c r="M16" s="38">
        <f t="shared" si="6"/>
        <v>317</v>
      </c>
      <c r="N16" s="75" t="s">
        <v>201</v>
      </c>
      <c r="O16" s="65">
        <v>0.317</v>
      </c>
    </row>
    <row r="17" spans="1:15" s="1" customFormat="1" ht="20.100000000000001" customHeight="1" x14ac:dyDescent="0.25">
      <c r="A17" s="7" t="s">
        <v>52</v>
      </c>
      <c r="B17" s="48">
        <f t="shared" si="2"/>
        <v>628.15899999999999</v>
      </c>
      <c r="C17" s="46">
        <f t="shared" si="3"/>
        <v>122.6</v>
      </c>
      <c r="D17" s="47">
        <f t="shared" si="0"/>
        <v>0.56649745185765032</v>
      </c>
      <c r="E17" s="49">
        <f t="shared" si="1"/>
        <v>0.47432735979266394</v>
      </c>
      <c r="F17" s="36">
        <f t="shared" si="5"/>
        <v>0.74338343195266277</v>
      </c>
      <c r="G17" s="123" t="s">
        <v>158</v>
      </c>
      <c r="H17" s="131">
        <v>628.15899999999999</v>
      </c>
      <c r="I17" s="131">
        <v>122.6</v>
      </c>
      <c r="J17" s="133">
        <v>297.95299999999997</v>
      </c>
      <c r="K17" s="76">
        <f t="shared" si="4"/>
        <v>1108.847</v>
      </c>
      <c r="L17" s="81">
        <v>1108847</v>
      </c>
      <c r="M17" s="38">
        <f t="shared" si="6"/>
        <v>845</v>
      </c>
      <c r="N17" s="75" t="s">
        <v>202</v>
      </c>
      <c r="O17" s="65">
        <v>0.84499999999999997</v>
      </c>
    </row>
    <row r="18" spans="1:15" s="1" customFormat="1" ht="20.100000000000001" customHeight="1" x14ac:dyDescent="0.25">
      <c r="A18" s="7" t="s">
        <v>53</v>
      </c>
      <c r="B18" s="48">
        <f t="shared" si="2"/>
        <v>379.47300000000001</v>
      </c>
      <c r="C18" s="46">
        <f t="shared" si="3"/>
        <v>114.25917450529333</v>
      </c>
      <c r="D18" s="47">
        <f t="shared" si="0"/>
        <v>0.40590166319210091</v>
      </c>
      <c r="E18" s="49">
        <f t="shared" si="1"/>
        <v>0.57012224848671711</v>
      </c>
      <c r="F18" s="36">
        <f t="shared" si="5"/>
        <v>0.65995304347826089</v>
      </c>
      <c r="G18" s="123" t="s">
        <v>159</v>
      </c>
      <c r="H18" s="131">
        <v>379.47300000000001</v>
      </c>
      <c r="I18" s="131">
        <v>114.25917450529333</v>
      </c>
      <c r="J18" s="133">
        <v>216.346</v>
      </c>
      <c r="K18" s="76">
        <f t="shared" si="4"/>
        <v>934.88900000000001</v>
      </c>
      <c r="L18" s="81">
        <v>934889</v>
      </c>
      <c r="M18" s="38">
        <f t="shared" si="6"/>
        <v>575</v>
      </c>
      <c r="N18" s="75" t="s">
        <v>203</v>
      </c>
      <c r="O18" s="65">
        <v>0.57499999999999996</v>
      </c>
    </row>
    <row r="19" spans="1:15" s="1" customFormat="1" ht="20.100000000000001" customHeight="1" x14ac:dyDescent="0.25">
      <c r="A19" s="7" t="s">
        <v>54</v>
      </c>
      <c r="B19" s="48">
        <f t="shared" si="2"/>
        <v>372.94099999999997</v>
      </c>
      <c r="C19" s="46">
        <f t="shared" si="3"/>
        <v>96.909828419080483</v>
      </c>
      <c r="D19" s="47">
        <f t="shared" si="0"/>
        <v>0.37044126236158398</v>
      </c>
      <c r="E19" s="49">
        <f t="shared" si="1"/>
        <v>0.74330792270090984</v>
      </c>
      <c r="F19" s="36">
        <f t="shared" si="5"/>
        <v>0.37443875502008028</v>
      </c>
      <c r="G19" s="123" t="s">
        <v>160</v>
      </c>
      <c r="H19" s="131">
        <v>372.94099999999997</v>
      </c>
      <c r="I19" s="131">
        <v>96.909828419080483</v>
      </c>
      <c r="J19" s="133">
        <v>277.20999999999998</v>
      </c>
      <c r="K19" s="76">
        <f t="shared" si="4"/>
        <v>1006.748</v>
      </c>
      <c r="L19" s="81">
        <v>1006748</v>
      </c>
      <c r="M19" s="38">
        <f t="shared" si="6"/>
        <v>996</v>
      </c>
      <c r="N19" s="75" t="s">
        <v>204</v>
      </c>
      <c r="O19" s="65">
        <v>0.996</v>
      </c>
    </row>
    <row r="20" spans="1:15" s="1" customFormat="1" ht="20.100000000000001" customHeight="1" x14ac:dyDescent="0.25">
      <c r="A20" s="7" t="s">
        <v>55</v>
      </c>
      <c r="B20" s="48">
        <f t="shared" si="2"/>
        <v>461.69499999999999</v>
      </c>
      <c r="C20" s="46">
        <f t="shared" si="3"/>
        <v>104.54907768463291</v>
      </c>
      <c r="D20" s="47">
        <f t="shared" si="0"/>
        <v>0.36631441812343751</v>
      </c>
      <c r="E20" s="49">
        <f t="shared" si="1"/>
        <v>0.52470353805001135</v>
      </c>
      <c r="F20" s="36">
        <f t="shared" si="5"/>
        <v>0.66526657060518735</v>
      </c>
      <c r="G20" s="123" t="s">
        <v>161</v>
      </c>
      <c r="H20" s="131">
        <v>461.69499999999999</v>
      </c>
      <c r="I20" s="131">
        <v>104.54907768463291</v>
      </c>
      <c r="J20" s="133">
        <v>242.25299999999999</v>
      </c>
      <c r="K20" s="76">
        <f t="shared" si="4"/>
        <v>1260.3789999999999</v>
      </c>
      <c r="L20" s="81">
        <v>1260379</v>
      </c>
      <c r="M20" s="38">
        <f t="shared" si="6"/>
        <v>694</v>
      </c>
      <c r="N20" s="75" t="s">
        <v>205</v>
      </c>
      <c r="O20" s="65">
        <v>0.69399999999999995</v>
      </c>
    </row>
    <row r="21" spans="1:15" s="1" customFormat="1" ht="20.100000000000001" customHeight="1" x14ac:dyDescent="0.25">
      <c r="A21" s="7" t="s">
        <v>56</v>
      </c>
      <c r="B21" s="48">
        <f t="shared" si="2"/>
        <v>646.19600000000003</v>
      </c>
      <c r="C21" s="46">
        <f t="shared" si="3"/>
        <v>140.38644530282556</v>
      </c>
      <c r="D21" s="47">
        <f t="shared" si="0"/>
        <v>0.4407503579157877</v>
      </c>
      <c r="E21" s="49">
        <f t="shared" si="1"/>
        <v>0.64081795616190751</v>
      </c>
      <c r="F21" s="36">
        <f t="shared" si="5"/>
        <v>0.78137363966142692</v>
      </c>
      <c r="G21" s="123" t="s">
        <v>162</v>
      </c>
      <c r="H21" s="131">
        <v>646.19600000000003</v>
      </c>
      <c r="I21" s="131">
        <v>140.38644530282556</v>
      </c>
      <c r="J21" s="133">
        <v>414.09399999999999</v>
      </c>
      <c r="K21" s="76">
        <f t="shared" si="4"/>
        <v>1466.127</v>
      </c>
      <c r="L21" s="81">
        <v>1466127</v>
      </c>
      <c r="M21" s="38">
        <f t="shared" si="6"/>
        <v>827</v>
      </c>
      <c r="N21" s="75" t="s">
        <v>206</v>
      </c>
      <c r="O21" s="65">
        <v>0.82699999999999996</v>
      </c>
    </row>
    <row r="22" spans="1:15" s="1" customFormat="1" ht="20.100000000000001" customHeight="1" x14ac:dyDescent="0.25">
      <c r="A22" s="7" t="s">
        <v>57</v>
      </c>
      <c r="B22" s="48">
        <f t="shared" si="2"/>
        <v>650.28800000000001</v>
      </c>
      <c r="C22" s="46">
        <f t="shared" si="3"/>
        <v>105.63225392493685</v>
      </c>
      <c r="D22" s="47">
        <f t="shared" si="0"/>
        <v>0.51882376500830951</v>
      </c>
      <c r="E22" s="49">
        <f t="shared" si="1"/>
        <v>0.62208283099180672</v>
      </c>
      <c r="F22" s="36">
        <f t="shared" si="5"/>
        <v>0.72739149888143173</v>
      </c>
      <c r="G22" s="123" t="s">
        <v>163</v>
      </c>
      <c r="H22" s="131">
        <v>650.28800000000001</v>
      </c>
      <c r="I22" s="131">
        <v>105.63225392493685</v>
      </c>
      <c r="J22" s="133">
        <v>404.53300000000002</v>
      </c>
      <c r="K22" s="76">
        <f t="shared" si="4"/>
        <v>1253.3889999999999</v>
      </c>
      <c r="L22" s="81">
        <v>1253389</v>
      </c>
      <c r="M22" s="38">
        <f t="shared" si="6"/>
        <v>894</v>
      </c>
      <c r="N22" s="75" t="s">
        <v>207</v>
      </c>
      <c r="O22" s="65">
        <v>0.89400000000000002</v>
      </c>
    </row>
    <row r="23" spans="1:15" s="1" customFormat="1" ht="20.100000000000001" customHeight="1" thickBot="1" x14ac:dyDescent="0.3">
      <c r="A23" s="14" t="s">
        <v>0</v>
      </c>
      <c r="B23" s="121">
        <f t="shared" si="2"/>
        <v>5926.5919999999996</v>
      </c>
      <c r="C23" s="50">
        <f t="shared" si="3"/>
        <v>169.48451084609678</v>
      </c>
      <c r="D23" s="51">
        <f t="shared" si="0"/>
        <v>0.46746766603994183</v>
      </c>
      <c r="E23" s="52">
        <f t="shared" si="1"/>
        <v>0.10069834400613371</v>
      </c>
      <c r="F23" s="128">
        <f t="shared" si="5"/>
        <v>1.4608311560266205</v>
      </c>
      <c r="G23" s="123" t="s">
        <v>0</v>
      </c>
      <c r="H23" s="131">
        <v>5926.5919999999996</v>
      </c>
      <c r="I23" s="131">
        <v>169.48451084609678</v>
      </c>
      <c r="J23" s="133">
        <v>596.798</v>
      </c>
      <c r="K23" s="77">
        <f t="shared" si="4"/>
        <v>12678.079</v>
      </c>
      <c r="L23" s="82">
        <v>12678079</v>
      </c>
      <c r="M23" s="79">
        <f t="shared" si="6"/>
        <v>4057.0000000000005</v>
      </c>
      <c r="N23" s="78" t="s">
        <v>208</v>
      </c>
      <c r="O23" s="68">
        <v>4.0570000000000004</v>
      </c>
    </row>
    <row r="24" spans="1:15" s="1" customFormat="1" ht="20.100000000000001" customHeight="1" x14ac:dyDescent="0.25">
      <c r="A24" s="9" t="s">
        <v>12</v>
      </c>
      <c r="B24" s="17">
        <f t="shared" si="2"/>
        <v>8507.6409999999996</v>
      </c>
      <c r="C24" s="18">
        <f t="shared" si="3"/>
        <v>155.32151065488816</v>
      </c>
      <c r="D24" s="19">
        <f t="shared" si="0"/>
        <v>0.60847131081179273</v>
      </c>
      <c r="E24" s="20">
        <f t="shared" si="1"/>
        <v>0.44781097368824097</v>
      </c>
      <c r="F24" s="37">
        <f t="shared" si="5"/>
        <v>0.79951517714500508</v>
      </c>
      <c r="G24" s="122" t="s">
        <v>164</v>
      </c>
      <c r="H24" s="130">
        <v>8507.6409999999996</v>
      </c>
      <c r="I24" s="130">
        <v>155.32151065488816</v>
      </c>
      <c r="J24" s="132">
        <v>3809.8150000000001</v>
      </c>
      <c r="K24" s="88">
        <f t="shared" si="4"/>
        <v>13981.992</v>
      </c>
      <c r="L24" s="89">
        <v>13981992</v>
      </c>
      <c r="M24" s="90">
        <f>M25+M26+M27+M30+M31+M32+M33+M34+M35+M36</f>
        <v>10641</v>
      </c>
      <c r="N24" s="91" t="s">
        <v>12</v>
      </c>
      <c r="O24" s="64"/>
    </row>
    <row r="25" spans="1:15" s="1" customFormat="1" ht="20.100000000000001" customHeight="1" x14ac:dyDescent="0.25">
      <c r="A25" s="7" t="s">
        <v>23</v>
      </c>
      <c r="B25" s="48">
        <f t="shared" si="2"/>
        <v>210.98099999999999</v>
      </c>
      <c r="C25" s="46">
        <f t="shared" si="3"/>
        <v>99.049787563672211</v>
      </c>
      <c r="D25" s="47">
        <f t="shared" si="0"/>
        <v>0.34358145079340263</v>
      </c>
      <c r="E25" s="49">
        <f t="shared" si="1"/>
        <v>0.64737109028775108</v>
      </c>
      <c r="F25" s="36">
        <f t="shared" si="5"/>
        <v>0.79917045454545454</v>
      </c>
      <c r="G25" s="123" t="s">
        <v>165</v>
      </c>
      <c r="H25" s="131">
        <v>210.98099999999999</v>
      </c>
      <c r="I25" s="131">
        <v>99.049787563672211</v>
      </c>
      <c r="J25" s="133">
        <v>136.583</v>
      </c>
      <c r="K25" s="76">
        <f t="shared" si="4"/>
        <v>614.06399999999996</v>
      </c>
      <c r="L25" s="81">
        <v>614064</v>
      </c>
      <c r="M25" s="38">
        <f t="shared" si="6"/>
        <v>264</v>
      </c>
      <c r="N25" s="75" t="s">
        <v>209</v>
      </c>
      <c r="O25" s="65">
        <v>0.26400000000000001</v>
      </c>
    </row>
    <row r="26" spans="1:15" s="1" customFormat="1" ht="20.100000000000001" customHeight="1" x14ac:dyDescent="0.25">
      <c r="A26" s="7" t="s">
        <v>96</v>
      </c>
      <c r="B26" s="48">
        <f t="shared" si="2"/>
        <v>139.48699999999999</v>
      </c>
      <c r="C26" s="46">
        <f t="shared" si="3"/>
        <v>121.14135343569791</v>
      </c>
      <c r="D26" s="47">
        <f t="shared" si="0"/>
        <v>0.17000803195230069</v>
      </c>
      <c r="E26" s="49">
        <f t="shared" si="1"/>
        <v>0.65019679253263751</v>
      </c>
      <c r="F26" s="36">
        <f t="shared" si="5"/>
        <v>0.52835984848484852</v>
      </c>
      <c r="G26" s="123" t="s">
        <v>166</v>
      </c>
      <c r="H26" s="131">
        <v>139.48699999999999</v>
      </c>
      <c r="I26" s="131">
        <v>121.14135343569791</v>
      </c>
      <c r="J26" s="133">
        <v>90.694000000000003</v>
      </c>
      <c r="K26" s="76">
        <f t="shared" si="4"/>
        <v>820.47299999999996</v>
      </c>
      <c r="L26" s="81">
        <v>820473</v>
      </c>
      <c r="M26" s="38">
        <f t="shared" si="6"/>
        <v>264</v>
      </c>
      <c r="N26" s="75" t="s">
        <v>210</v>
      </c>
      <c r="O26" s="65">
        <v>0.26400000000000001</v>
      </c>
    </row>
    <row r="27" spans="1:15" s="1" customFormat="1" ht="20.100000000000001" customHeight="1" x14ac:dyDescent="0.25">
      <c r="A27" s="7" t="s">
        <v>58</v>
      </c>
      <c r="B27" s="48">
        <f t="shared" ref="B27:B29" si="7">H27</f>
        <v>347.10700000000003</v>
      </c>
      <c r="C27" s="46">
        <f t="shared" ref="C27:C29" si="8">I27</f>
        <v>169.16782415868607</v>
      </c>
      <c r="D27" s="47">
        <f t="shared" ref="D27:D29" si="9">B27/K27</f>
        <v>0.30540810445784777</v>
      </c>
      <c r="E27" s="49">
        <f t="shared" ref="E27:E29" si="10">J27/B27</f>
        <v>0.46288032220612085</v>
      </c>
      <c r="F27" s="36">
        <f t="shared" ref="F27:F29" si="11">B27/M27</f>
        <v>0.69144820717131483</v>
      </c>
      <c r="G27" s="123" t="s">
        <v>167</v>
      </c>
      <c r="H27" s="131">
        <v>347.10700000000003</v>
      </c>
      <c r="I27" s="131">
        <v>169.16782415868607</v>
      </c>
      <c r="J27" s="133">
        <v>160.66900000000001</v>
      </c>
      <c r="K27" s="76">
        <f t="shared" si="4"/>
        <v>1136.5350000000001</v>
      </c>
      <c r="L27" s="81">
        <v>1136535</v>
      </c>
      <c r="M27" s="38">
        <f t="shared" si="6"/>
        <v>502</v>
      </c>
      <c r="N27" s="75" t="s">
        <v>211</v>
      </c>
      <c r="O27" s="65">
        <f>O28+O29</f>
        <v>0.502</v>
      </c>
    </row>
    <row r="28" spans="1:15" s="1" customFormat="1" ht="20.100000000000001" customHeight="1" x14ac:dyDescent="0.25">
      <c r="A28" s="7" t="s">
        <v>13</v>
      </c>
      <c r="B28" s="48">
        <f t="shared" si="7"/>
        <v>12.801</v>
      </c>
      <c r="C28" s="46">
        <f t="shared" si="8"/>
        <v>91.429183629740734</v>
      </c>
      <c r="D28" s="47">
        <f t="shared" si="9"/>
        <v>0.29019972342499606</v>
      </c>
      <c r="E28" s="49">
        <f t="shared" si="10"/>
        <v>0.53894227013514573</v>
      </c>
      <c r="F28" s="36">
        <f t="shared" si="11"/>
        <v>0.38790909090909093</v>
      </c>
      <c r="G28" s="123" t="s">
        <v>168</v>
      </c>
      <c r="H28" s="131">
        <v>12.801</v>
      </c>
      <c r="I28" s="131">
        <v>91.429183629740734</v>
      </c>
      <c r="J28" s="133">
        <v>6.899</v>
      </c>
      <c r="K28" s="76">
        <f t="shared" si="4"/>
        <v>44.110999999999997</v>
      </c>
      <c r="L28" s="81">
        <v>44111</v>
      </c>
      <c r="M28" s="38">
        <f t="shared" si="6"/>
        <v>33</v>
      </c>
      <c r="N28" s="75" t="s">
        <v>216</v>
      </c>
      <c r="O28" s="65">
        <v>3.3000000000000002E-2</v>
      </c>
    </row>
    <row r="29" spans="1:15" s="1" customFormat="1" ht="20.100000000000001" customHeight="1" x14ac:dyDescent="0.25">
      <c r="A29" s="7" t="s">
        <v>89</v>
      </c>
      <c r="B29" s="48">
        <f t="shared" si="7"/>
        <v>334.30599999999998</v>
      </c>
      <c r="C29" s="46">
        <f t="shared" si="8"/>
        <v>174.86086701816052</v>
      </c>
      <c r="D29" s="47">
        <f t="shared" si="9"/>
        <v>0.30602220383294398</v>
      </c>
      <c r="E29" s="49">
        <f t="shared" si="10"/>
        <v>0.45996781391898445</v>
      </c>
      <c r="F29" s="36">
        <f t="shared" si="11"/>
        <v>0.71280597014925373</v>
      </c>
      <c r="G29" s="123" t="s">
        <v>169</v>
      </c>
      <c r="H29" s="131">
        <v>334.30599999999998</v>
      </c>
      <c r="I29" s="131">
        <v>174.86086701816052</v>
      </c>
      <c r="J29" s="133">
        <v>153.77000000000001</v>
      </c>
      <c r="K29" s="76">
        <f t="shared" si="4"/>
        <v>1092.424</v>
      </c>
      <c r="L29" s="81">
        <v>1092424</v>
      </c>
      <c r="M29" s="38">
        <f t="shared" si="6"/>
        <v>469</v>
      </c>
      <c r="N29" s="75" t="s">
        <v>276</v>
      </c>
      <c r="O29" s="65">
        <v>0.46899999999999997</v>
      </c>
    </row>
    <row r="30" spans="1:15" s="1" customFormat="1" ht="20.100000000000001" customHeight="1" x14ac:dyDescent="0.25">
      <c r="A30" s="7" t="s">
        <v>59</v>
      </c>
      <c r="B30" s="48">
        <f t="shared" si="2"/>
        <v>437.637</v>
      </c>
      <c r="C30" s="46">
        <f t="shared" si="3"/>
        <v>122.39779836835378</v>
      </c>
      <c r="D30" s="47">
        <f t="shared" si="0"/>
        <v>0.37712860152786215</v>
      </c>
      <c r="E30" s="49">
        <f t="shared" si="1"/>
        <v>0.59672285478604414</v>
      </c>
      <c r="F30" s="36">
        <f t="shared" si="5"/>
        <v>0.68061741835147749</v>
      </c>
      <c r="G30" s="123" t="s">
        <v>170</v>
      </c>
      <c r="H30" s="131">
        <v>437.637</v>
      </c>
      <c r="I30" s="131">
        <v>122.39779836835378</v>
      </c>
      <c r="J30" s="133">
        <v>261.14800000000002</v>
      </c>
      <c r="K30" s="76">
        <f t="shared" si="4"/>
        <v>1160.4449999999999</v>
      </c>
      <c r="L30" s="81">
        <v>1160445</v>
      </c>
      <c r="M30" s="38">
        <f t="shared" si="6"/>
        <v>643</v>
      </c>
      <c r="N30" s="75" t="s">
        <v>212</v>
      </c>
      <c r="O30" s="65">
        <v>0.64300000000000002</v>
      </c>
    </row>
    <row r="31" spans="1:15" s="1" customFormat="1" ht="20.100000000000001" customHeight="1" x14ac:dyDescent="0.25">
      <c r="A31" s="7" t="s">
        <v>60</v>
      </c>
      <c r="B31" s="48">
        <f t="shared" si="2"/>
        <v>967.98299999999995</v>
      </c>
      <c r="C31" s="46">
        <f t="shared" si="3"/>
        <v>114.84968427646987</v>
      </c>
      <c r="D31" s="116">
        <f t="shared" si="0"/>
        <v>0.95602126197022852</v>
      </c>
      <c r="E31" s="49">
        <f t="shared" si="1"/>
        <v>0.51452349886309989</v>
      </c>
      <c r="F31" s="36">
        <f t="shared" si="5"/>
        <v>0.90381232492997199</v>
      </c>
      <c r="G31" s="123" t="s">
        <v>171</v>
      </c>
      <c r="H31" s="131">
        <v>967.98299999999995</v>
      </c>
      <c r="I31" s="131">
        <v>114.84968427646987</v>
      </c>
      <c r="J31" s="133">
        <v>498.05</v>
      </c>
      <c r="K31" s="76">
        <f t="shared" si="4"/>
        <v>1012.5119999999999</v>
      </c>
      <c r="L31" s="81">
        <v>1012512</v>
      </c>
      <c r="M31" s="38">
        <f t="shared" si="6"/>
        <v>1071</v>
      </c>
      <c r="N31" s="75" t="s">
        <v>213</v>
      </c>
      <c r="O31" s="65">
        <v>1.071</v>
      </c>
    </row>
    <row r="32" spans="1:15" s="1" customFormat="1" ht="20.100000000000001" customHeight="1" x14ac:dyDescent="0.25">
      <c r="A32" s="13" t="s">
        <v>61</v>
      </c>
      <c r="B32" s="114">
        <f t="shared" si="2"/>
        <v>2970.8220000000001</v>
      </c>
      <c r="C32" s="46">
        <f t="shared" si="3"/>
        <v>162.57853736219536</v>
      </c>
      <c r="D32" s="116">
        <f t="shared" si="0"/>
        <v>1.5837018730489074</v>
      </c>
      <c r="E32" s="49">
        <f t="shared" si="1"/>
        <v>0.68754640971421377</v>
      </c>
      <c r="F32" s="128">
        <f t="shared" si="5"/>
        <v>0.95340885750962778</v>
      </c>
      <c r="G32" s="123" t="s">
        <v>172</v>
      </c>
      <c r="H32" s="131">
        <v>2970.8220000000001</v>
      </c>
      <c r="I32" s="131">
        <v>162.57853736219536</v>
      </c>
      <c r="J32" s="133">
        <v>2042.578</v>
      </c>
      <c r="K32" s="76">
        <f t="shared" si="4"/>
        <v>1875.8720000000001</v>
      </c>
      <c r="L32" s="81">
        <v>1875872</v>
      </c>
      <c r="M32" s="38">
        <f t="shared" si="6"/>
        <v>3116</v>
      </c>
      <c r="N32" s="75" t="s">
        <v>214</v>
      </c>
      <c r="O32" s="65">
        <v>3.1160000000000001</v>
      </c>
    </row>
    <row r="33" spans="1:15" s="1" customFormat="1" ht="20.100000000000001" customHeight="1" x14ac:dyDescent="0.25">
      <c r="A33" s="7" t="s">
        <v>62</v>
      </c>
      <c r="B33" s="48">
        <f t="shared" si="2"/>
        <v>43.779000000000003</v>
      </c>
      <c r="C33" s="46">
        <f t="shared" si="3"/>
        <v>194.16773850179624</v>
      </c>
      <c r="D33" s="47">
        <f t="shared" si="0"/>
        <v>5.9048777724425551E-2</v>
      </c>
      <c r="E33" s="49">
        <f t="shared" si="1"/>
        <v>0.73644898238881651</v>
      </c>
      <c r="F33" s="36">
        <f t="shared" si="5"/>
        <v>0.62541428571428581</v>
      </c>
      <c r="G33" s="123" t="s">
        <v>173</v>
      </c>
      <c r="H33" s="131">
        <v>43.779000000000003</v>
      </c>
      <c r="I33" s="131">
        <v>194.16773850179624</v>
      </c>
      <c r="J33" s="133">
        <v>32.241</v>
      </c>
      <c r="K33" s="76">
        <f t="shared" si="4"/>
        <v>741.404</v>
      </c>
      <c r="L33" s="81">
        <v>741404</v>
      </c>
      <c r="M33" s="38">
        <f t="shared" si="6"/>
        <v>70</v>
      </c>
      <c r="N33" s="75" t="s">
        <v>215</v>
      </c>
      <c r="O33" s="65">
        <v>7.0000000000000007E-2</v>
      </c>
    </row>
    <row r="34" spans="1:15" s="1" customFormat="1" ht="20.100000000000001" customHeight="1" x14ac:dyDescent="0.25">
      <c r="A34" s="7" t="s">
        <v>63</v>
      </c>
      <c r="B34" s="48">
        <f t="shared" si="2"/>
        <v>268.25700000000001</v>
      </c>
      <c r="C34" s="46">
        <f t="shared" si="3"/>
        <v>141.71672187267222</v>
      </c>
      <c r="D34" s="47">
        <f t="shared" si="0"/>
        <v>0.44971232573578224</v>
      </c>
      <c r="E34" s="49">
        <f t="shared" si="1"/>
        <v>0.70756774287343849</v>
      </c>
      <c r="F34" s="128">
        <f t="shared" si="5"/>
        <v>0.97548000000000001</v>
      </c>
      <c r="G34" s="123" t="s">
        <v>174</v>
      </c>
      <c r="H34" s="131">
        <v>268.25700000000001</v>
      </c>
      <c r="I34" s="131">
        <v>141.71672187267222</v>
      </c>
      <c r="J34" s="133">
        <v>189.81</v>
      </c>
      <c r="K34" s="76">
        <f t="shared" si="4"/>
        <v>596.50800000000004</v>
      </c>
      <c r="L34" s="81">
        <v>596508</v>
      </c>
      <c r="M34" s="38">
        <f t="shared" si="6"/>
        <v>275</v>
      </c>
      <c r="N34" s="75" t="s">
        <v>217</v>
      </c>
      <c r="O34" s="65">
        <v>0.27500000000000002</v>
      </c>
    </row>
    <row r="35" spans="1:15" s="1" customFormat="1" ht="20.100000000000001" customHeight="1" x14ac:dyDescent="0.25">
      <c r="A35" s="7" t="s">
        <v>64</v>
      </c>
      <c r="B35" s="48">
        <f t="shared" si="2"/>
        <v>274.51900000000001</v>
      </c>
      <c r="C35" s="46">
        <f t="shared" si="3"/>
        <v>147.37692596768133</v>
      </c>
      <c r="D35" s="47">
        <f t="shared" si="0"/>
        <v>0.43844820839622112</v>
      </c>
      <c r="E35" s="49">
        <f t="shared" si="1"/>
        <v>0.74429092339692338</v>
      </c>
      <c r="F35" s="128">
        <f t="shared" si="5"/>
        <v>1.1438291666666667</v>
      </c>
      <c r="G35" s="123" t="s">
        <v>175</v>
      </c>
      <c r="H35" s="131">
        <v>274.51900000000001</v>
      </c>
      <c r="I35" s="131">
        <v>147.37692596768133</v>
      </c>
      <c r="J35" s="133">
        <v>204.322</v>
      </c>
      <c r="K35" s="76">
        <f t="shared" si="4"/>
        <v>626.11500000000001</v>
      </c>
      <c r="L35" s="81">
        <v>626115</v>
      </c>
      <c r="M35" s="38">
        <f t="shared" si="6"/>
        <v>240</v>
      </c>
      <c r="N35" s="75" t="s">
        <v>218</v>
      </c>
      <c r="O35" s="65">
        <v>0.24</v>
      </c>
    </row>
    <row r="36" spans="1:15" s="1" customFormat="1" ht="20.100000000000001" customHeight="1" thickBot="1" x14ac:dyDescent="0.3">
      <c r="A36" s="14" t="s">
        <v>1</v>
      </c>
      <c r="B36" s="137">
        <f t="shared" si="2"/>
        <v>2847.069</v>
      </c>
      <c r="C36" s="50">
        <f t="shared" si="3"/>
        <v>187.51652338169654</v>
      </c>
      <c r="D36" s="51">
        <f t="shared" ref="D36:D68" si="12">B36/K36</f>
        <v>0.52742409130384516</v>
      </c>
      <c r="E36" s="52">
        <f t="shared" si="1"/>
        <v>6.8041905552692961E-2</v>
      </c>
      <c r="F36" s="120">
        <f t="shared" si="5"/>
        <v>0.67851978074356534</v>
      </c>
      <c r="G36" s="124" t="s">
        <v>1</v>
      </c>
      <c r="H36" s="131">
        <v>2847.069</v>
      </c>
      <c r="I36" s="131">
        <v>187.51652338169654</v>
      </c>
      <c r="J36" s="133">
        <v>193.72</v>
      </c>
      <c r="K36" s="93">
        <f t="shared" si="4"/>
        <v>5398.0640000000003</v>
      </c>
      <c r="L36" s="94">
        <v>5398064</v>
      </c>
      <c r="M36" s="95">
        <f t="shared" si="6"/>
        <v>4196</v>
      </c>
      <c r="N36" s="96" t="s">
        <v>219</v>
      </c>
      <c r="O36" s="66">
        <v>4.1959999999999997</v>
      </c>
    </row>
    <row r="37" spans="1:15" s="1" customFormat="1" ht="20.100000000000001" customHeight="1" x14ac:dyDescent="0.25">
      <c r="A37" s="9" t="s">
        <v>14</v>
      </c>
      <c r="B37" s="17">
        <f t="shared" si="2"/>
        <v>9425.2620000000006</v>
      </c>
      <c r="C37" s="18">
        <f t="shared" si="3"/>
        <v>120.3103653082802</v>
      </c>
      <c r="D37" s="19">
        <f t="shared" si="12"/>
        <v>0.5724045862999364</v>
      </c>
      <c r="E37" s="20">
        <f t="shared" si="1"/>
        <v>0.5901760608882809</v>
      </c>
      <c r="F37" s="37">
        <f t="shared" si="5"/>
        <v>0.82561860546601262</v>
      </c>
      <c r="G37" s="125" t="s">
        <v>176</v>
      </c>
      <c r="H37" s="130">
        <v>9425.2620000000006</v>
      </c>
      <c r="I37" s="130">
        <v>120.3103653082802</v>
      </c>
      <c r="J37" s="132">
        <v>5562.5640000000003</v>
      </c>
      <c r="K37" s="73">
        <f t="shared" si="4"/>
        <v>16466.083999999999</v>
      </c>
      <c r="L37" s="80">
        <v>16466084</v>
      </c>
      <c r="M37" s="92">
        <f>SUM(M38:M45)</f>
        <v>11416</v>
      </c>
      <c r="N37" s="74" t="s">
        <v>14</v>
      </c>
      <c r="O37" s="67"/>
    </row>
    <row r="38" spans="1:15" s="1" customFormat="1" ht="20.100000000000001" customHeight="1" x14ac:dyDescent="0.25">
      <c r="A38" s="7" t="s">
        <v>24</v>
      </c>
      <c r="B38" s="48">
        <f t="shared" si="2"/>
        <v>285.21499999999997</v>
      </c>
      <c r="C38" s="46">
        <f t="shared" si="3"/>
        <v>136.1512096389223</v>
      </c>
      <c r="D38" s="47">
        <f t="shared" si="12"/>
        <v>0.61589805825242705</v>
      </c>
      <c r="E38" s="49">
        <f t="shared" si="1"/>
        <v>0.65773188647160918</v>
      </c>
      <c r="F38" s="128">
        <f t="shared" si="5"/>
        <v>0.98349999999999993</v>
      </c>
      <c r="G38" s="123" t="s">
        <v>177</v>
      </c>
      <c r="H38" s="131">
        <v>285.21499999999997</v>
      </c>
      <c r="I38" s="131">
        <v>136.1512096389223</v>
      </c>
      <c r="J38" s="133">
        <v>187.595</v>
      </c>
      <c r="K38" s="76">
        <f t="shared" si="4"/>
        <v>463.08800000000002</v>
      </c>
      <c r="L38" s="81">
        <v>463088</v>
      </c>
      <c r="M38" s="38">
        <f t="shared" si="6"/>
        <v>290</v>
      </c>
      <c r="N38" s="75" t="s">
        <v>221</v>
      </c>
      <c r="O38" s="65">
        <v>0.28999999999999998</v>
      </c>
    </row>
    <row r="39" spans="1:15" s="1" customFormat="1" ht="20.100000000000001" customHeight="1" x14ac:dyDescent="0.25">
      <c r="A39" s="7" t="s">
        <v>25</v>
      </c>
      <c r="B39" s="48">
        <f t="shared" si="2"/>
        <v>93.834999999999994</v>
      </c>
      <c r="C39" s="46">
        <f t="shared" si="3"/>
        <v>188.60169236025968</v>
      </c>
      <c r="D39" s="47">
        <f t="shared" si="12"/>
        <v>0.34608220996920352</v>
      </c>
      <c r="E39" s="115">
        <f t="shared" si="1"/>
        <v>0.86825811264453567</v>
      </c>
      <c r="F39" s="36">
        <f t="shared" si="5"/>
        <v>0.8231140350877193</v>
      </c>
      <c r="G39" s="123" t="s">
        <v>178</v>
      </c>
      <c r="H39" s="131">
        <v>93.834999999999994</v>
      </c>
      <c r="I39" s="131">
        <v>188.60169236025968</v>
      </c>
      <c r="J39" s="133">
        <v>81.472999999999999</v>
      </c>
      <c r="K39" s="76">
        <f t="shared" si="4"/>
        <v>271.13499999999999</v>
      </c>
      <c r="L39" s="81">
        <v>271135</v>
      </c>
      <c r="M39" s="38">
        <f t="shared" si="6"/>
        <v>114</v>
      </c>
      <c r="N39" s="75" t="s">
        <v>222</v>
      </c>
      <c r="O39" s="65">
        <v>0.114</v>
      </c>
    </row>
    <row r="40" spans="1:15" s="1" customFormat="1" ht="20.100000000000001" customHeight="1" x14ac:dyDescent="0.25">
      <c r="A40" s="7" t="s">
        <v>91</v>
      </c>
      <c r="B40" s="48">
        <f t="shared" si="2"/>
        <v>511.959</v>
      </c>
      <c r="C40" s="46">
        <f t="shared" si="3"/>
        <v>108.84801091969052</v>
      </c>
      <c r="D40" s="47">
        <f t="shared" si="12"/>
        <v>0.26767390524630585</v>
      </c>
      <c r="E40" s="49">
        <f t="shared" si="1"/>
        <v>0.62737641100166219</v>
      </c>
      <c r="F40" s="36">
        <f t="shared" si="5"/>
        <v>0.51765318503538926</v>
      </c>
      <c r="G40" s="126" t="s">
        <v>91</v>
      </c>
      <c r="H40" s="131">
        <v>511.959</v>
      </c>
      <c r="I40" s="131">
        <v>108.84801091969052</v>
      </c>
      <c r="J40" s="133">
        <v>321.19099999999997</v>
      </c>
      <c r="K40" s="76">
        <f t="shared" si="4"/>
        <v>1912.6220000000001</v>
      </c>
      <c r="L40" s="81">
        <v>1912622</v>
      </c>
      <c r="M40" s="38">
        <f t="shared" si="6"/>
        <v>989</v>
      </c>
      <c r="N40" s="75" t="s">
        <v>225</v>
      </c>
      <c r="O40" s="65">
        <v>0.98899999999999999</v>
      </c>
    </row>
    <row r="41" spans="1:15" s="1" customFormat="1" ht="20.100000000000001" customHeight="1" x14ac:dyDescent="0.25">
      <c r="A41" s="7" t="s">
        <v>2</v>
      </c>
      <c r="B41" s="114">
        <f t="shared" si="2"/>
        <v>4849.8959999999997</v>
      </c>
      <c r="C41" s="46">
        <f t="shared" si="3"/>
        <v>122.93657933419669</v>
      </c>
      <c r="D41" s="116">
        <f t="shared" si="12"/>
        <v>0.85453765702245899</v>
      </c>
      <c r="E41" s="49">
        <f t="shared" si="1"/>
        <v>0.52034146711599594</v>
      </c>
      <c r="F41" s="36">
        <f t="shared" si="5"/>
        <v>0.86450909090909089</v>
      </c>
      <c r="G41" s="126" t="s">
        <v>2</v>
      </c>
      <c r="H41" s="131">
        <v>4849.8959999999997</v>
      </c>
      <c r="I41" s="131">
        <v>122.93657933419669</v>
      </c>
      <c r="J41" s="133">
        <v>2523.6019999999999</v>
      </c>
      <c r="K41" s="76">
        <f t="shared" si="4"/>
        <v>5675.4620000000004</v>
      </c>
      <c r="L41" s="81">
        <v>5675462</v>
      </c>
      <c r="M41" s="38">
        <f t="shared" si="6"/>
        <v>5610</v>
      </c>
      <c r="N41" s="75" t="s">
        <v>224</v>
      </c>
      <c r="O41" s="65">
        <v>5.61</v>
      </c>
    </row>
    <row r="42" spans="1:15" s="1" customFormat="1" ht="20.100000000000001" customHeight="1" x14ac:dyDescent="0.25">
      <c r="A42" s="7" t="s">
        <v>65</v>
      </c>
      <c r="B42" s="48">
        <f t="shared" si="2"/>
        <v>451.39699999999999</v>
      </c>
      <c r="C42" s="46">
        <f t="shared" si="3"/>
        <v>165.19077209084455</v>
      </c>
      <c r="D42" s="47">
        <f t="shared" si="12"/>
        <v>0.44880202668172625</v>
      </c>
      <c r="E42" s="115">
        <f t="shared" si="1"/>
        <v>0.84719880725835572</v>
      </c>
      <c r="F42" s="36">
        <f t="shared" si="5"/>
        <v>0.78640592334494774</v>
      </c>
      <c r="G42" s="123" t="s">
        <v>179</v>
      </c>
      <c r="H42" s="131">
        <v>451.39699999999999</v>
      </c>
      <c r="I42" s="131">
        <v>165.19077209084455</v>
      </c>
      <c r="J42" s="133">
        <v>382.423</v>
      </c>
      <c r="K42" s="76">
        <f t="shared" si="4"/>
        <v>1005.782</v>
      </c>
      <c r="L42" s="81">
        <v>1005782</v>
      </c>
      <c r="M42" s="38">
        <f t="shared" si="6"/>
        <v>574</v>
      </c>
      <c r="N42" s="75" t="s">
        <v>220</v>
      </c>
      <c r="O42" s="65">
        <v>0.57399999999999995</v>
      </c>
    </row>
    <row r="43" spans="1:15" s="1" customFormat="1" ht="20.100000000000001" customHeight="1" x14ac:dyDescent="0.25">
      <c r="A43" s="7" t="s">
        <v>66</v>
      </c>
      <c r="B43" s="48">
        <f t="shared" si="2"/>
        <v>548.48</v>
      </c>
      <c r="C43" s="46">
        <f t="shared" si="3"/>
        <v>100.79629217840032</v>
      </c>
      <c r="D43" s="47">
        <f t="shared" si="12"/>
        <v>0.22018148272445681</v>
      </c>
      <c r="E43" s="49">
        <f t="shared" si="1"/>
        <v>0.5554824241540256</v>
      </c>
      <c r="F43" s="36">
        <f t="shared" si="5"/>
        <v>0.63555040556199305</v>
      </c>
      <c r="G43" s="123" t="s">
        <v>180</v>
      </c>
      <c r="H43" s="131">
        <v>548.48</v>
      </c>
      <c r="I43" s="131">
        <v>100.79629217840032</v>
      </c>
      <c r="J43" s="133">
        <v>304.67099999999999</v>
      </c>
      <c r="K43" s="76">
        <f t="shared" si="4"/>
        <v>2491.0360000000001</v>
      </c>
      <c r="L43" s="81">
        <v>2491036</v>
      </c>
      <c r="M43" s="38">
        <f t="shared" si="6"/>
        <v>863</v>
      </c>
      <c r="N43" s="75" t="s">
        <v>223</v>
      </c>
      <c r="O43" s="65">
        <v>0.86299999999999999</v>
      </c>
    </row>
    <row r="44" spans="1:15" s="1" customFormat="1" ht="20.100000000000001" customHeight="1" x14ac:dyDescent="0.25">
      <c r="A44" s="7" t="s">
        <v>67</v>
      </c>
      <c r="B44" s="114">
        <f t="shared" si="2"/>
        <v>2233.3719999999998</v>
      </c>
      <c r="C44" s="46">
        <f t="shared" si="3"/>
        <v>119.15816745736524</v>
      </c>
      <c r="D44" s="47">
        <f t="shared" si="12"/>
        <v>0.5320312609803991</v>
      </c>
      <c r="E44" s="49">
        <f t="shared" si="1"/>
        <v>0.61804974719840677</v>
      </c>
      <c r="F44" s="36">
        <f t="shared" si="5"/>
        <v>0.80656265799927762</v>
      </c>
      <c r="G44" s="123" t="s">
        <v>99</v>
      </c>
      <c r="H44" s="131">
        <v>2233.3719999999998</v>
      </c>
      <c r="I44" s="131">
        <v>119.15816745736524</v>
      </c>
      <c r="J44" s="133">
        <v>1380.335</v>
      </c>
      <c r="K44" s="76">
        <f t="shared" si="4"/>
        <v>4197.8209999999999</v>
      </c>
      <c r="L44" s="81">
        <v>4197821</v>
      </c>
      <c r="M44" s="38">
        <f t="shared" si="6"/>
        <v>2769</v>
      </c>
      <c r="N44" s="75" t="s">
        <v>226</v>
      </c>
      <c r="O44" s="65">
        <v>2.7690000000000001</v>
      </c>
    </row>
    <row r="45" spans="1:15" s="1" customFormat="1" ht="20.100000000000001" customHeight="1" thickBot="1" x14ac:dyDescent="0.3">
      <c r="A45" s="10" t="s">
        <v>92</v>
      </c>
      <c r="B45" s="53">
        <f t="shared" si="2"/>
        <v>451.108</v>
      </c>
      <c r="C45" s="50">
        <f t="shared" si="3"/>
        <v>96.430365513983332</v>
      </c>
      <c r="D45" s="116">
        <f t="shared" si="12"/>
        <v>1.0043861797487632</v>
      </c>
      <c r="E45" s="115">
        <f t="shared" si="1"/>
        <v>0.84519449887831744</v>
      </c>
      <c r="F45" s="128">
        <f t="shared" si="5"/>
        <v>2.179265700483092</v>
      </c>
      <c r="G45" s="126" t="s">
        <v>92</v>
      </c>
      <c r="H45" s="131">
        <v>451.108</v>
      </c>
      <c r="I45" s="131">
        <v>96.430365513983332</v>
      </c>
      <c r="J45" s="133">
        <v>381.274</v>
      </c>
      <c r="K45" s="77">
        <f t="shared" si="4"/>
        <v>449.13799999999998</v>
      </c>
      <c r="L45" s="82">
        <v>449138</v>
      </c>
      <c r="M45" s="79">
        <f t="shared" si="6"/>
        <v>207</v>
      </c>
      <c r="N45" s="78" t="s">
        <v>227</v>
      </c>
      <c r="O45" s="68">
        <v>0.20699999999999999</v>
      </c>
    </row>
    <row r="46" spans="1:15" s="1" customFormat="1" ht="20.100000000000001" customHeight="1" x14ac:dyDescent="0.25">
      <c r="A46" s="9" t="s">
        <v>15</v>
      </c>
      <c r="B46" s="17">
        <f t="shared" si="2"/>
        <v>3921.3910000000001</v>
      </c>
      <c r="C46" s="18">
        <f t="shared" si="3"/>
        <v>138.92571988126065</v>
      </c>
      <c r="D46" s="19">
        <f t="shared" si="12"/>
        <v>0.39486632323468496</v>
      </c>
      <c r="E46" s="20">
        <f t="shared" si="1"/>
        <v>0.69855033583746184</v>
      </c>
      <c r="F46" s="37">
        <f t="shared" si="5"/>
        <v>0.65042146292917569</v>
      </c>
      <c r="G46" s="122" t="s">
        <v>100</v>
      </c>
      <c r="H46" s="130">
        <v>3921.3910000000001</v>
      </c>
      <c r="I46" s="130">
        <v>138.92571988126065</v>
      </c>
      <c r="J46" s="132">
        <v>2739.2890000000002</v>
      </c>
      <c r="K46" s="97">
        <f t="shared" si="4"/>
        <v>9930.9330000000009</v>
      </c>
      <c r="L46" s="89">
        <v>9930933</v>
      </c>
      <c r="M46" s="90">
        <f>SUM(M47:M53)</f>
        <v>6029</v>
      </c>
      <c r="N46" s="91" t="s">
        <v>15</v>
      </c>
      <c r="O46" s="64"/>
    </row>
    <row r="47" spans="1:15" s="1" customFormat="1" ht="20.100000000000001" customHeight="1" x14ac:dyDescent="0.25">
      <c r="A47" s="7" t="s">
        <v>26</v>
      </c>
      <c r="B47" s="48">
        <f t="shared" si="2"/>
        <v>778.09299999999996</v>
      </c>
      <c r="C47" s="46">
        <f t="shared" si="3"/>
        <v>131.9743410128244</v>
      </c>
      <c r="D47" s="47">
        <f t="shared" si="12"/>
        <v>0.25012167061305912</v>
      </c>
      <c r="E47" s="49">
        <f t="shared" si="1"/>
        <v>0.50127298407773879</v>
      </c>
      <c r="F47" s="36">
        <f t="shared" si="5"/>
        <v>0.32789422671723556</v>
      </c>
      <c r="G47" s="126" t="s">
        <v>101</v>
      </c>
      <c r="H47" s="131">
        <v>778.09299999999996</v>
      </c>
      <c r="I47" s="131">
        <v>131.9743410128244</v>
      </c>
      <c r="J47" s="133">
        <v>390.03699999999998</v>
      </c>
      <c r="K47" s="76">
        <f t="shared" si="4"/>
        <v>3110.8580000000002</v>
      </c>
      <c r="L47" s="81">
        <v>3110858</v>
      </c>
      <c r="M47" s="38">
        <f t="shared" si="6"/>
        <v>2373</v>
      </c>
      <c r="N47" s="75" t="s">
        <v>230</v>
      </c>
      <c r="O47" s="65">
        <v>2.3730000000000002</v>
      </c>
    </row>
    <row r="48" spans="1:15" s="1" customFormat="1" ht="20.100000000000001" customHeight="1" x14ac:dyDescent="0.25">
      <c r="A48" s="7" t="s">
        <v>27</v>
      </c>
      <c r="B48" s="48">
        <f t="shared" si="2"/>
        <v>71.477000000000004</v>
      </c>
      <c r="C48" s="46">
        <f t="shared" si="3"/>
        <v>56.042370688641299</v>
      </c>
      <c r="D48" s="47">
        <f t="shared" si="12"/>
        <v>0.14096331605073159</v>
      </c>
      <c r="E48" s="49">
        <f t="shared" si="1"/>
        <v>0.63365837961861859</v>
      </c>
      <c r="F48" s="36">
        <f t="shared" si="5"/>
        <v>0.19476021798365123</v>
      </c>
      <c r="G48" s="123" t="s">
        <v>102</v>
      </c>
      <c r="H48" s="131">
        <v>71.477000000000004</v>
      </c>
      <c r="I48" s="131">
        <v>56.042370688641299</v>
      </c>
      <c r="J48" s="133">
        <v>45.292000000000002</v>
      </c>
      <c r="K48" s="76">
        <f t="shared" si="4"/>
        <v>507.06099999999998</v>
      </c>
      <c r="L48" s="81">
        <v>507061</v>
      </c>
      <c r="M48" s="38">
        <f t="shared" si="6"/>
        <v>367</v>
      </c>
      <c r="N48" s="75" t="s">
        <v>231</v>
      </c>
      <c r="O48" s="65">
        <v>0.36699999999999999</v>
      </c>
    </row>
    <row r="49" spans="1:15" s="1" customFormat="1" ht="18.75" customHeight="1" x14ac:dyDescent="0.25">
      <c r="A49" s="7" t="s">
        <v>28</v>
      </c>
      <c r="B49" s="48">
        <f t="shared" si="2"/>
        <v>384.36099999999999</v>
      </c>
      <c r="C49" s="54">
        <f t="shared" si="3"/>
        <v>105.63750346984601</v>
      </c>
      <c r="D49" s="47">
        <f t="shared" si="12"/>
        <v>0.44263373063856737</v>
      </c>
      <c r="E49" s="49">
        <f t="shared" si="1"/>
        <v>0.73043050673715604</v>
      </c>
      <c r="F49" s="36">
        <f t="shared" si="5"/>
        <v>0.75960671936758895</v>
      </c>
      <c r="G49" s="123" t="s">
        <v>103</v>
      </c>
      <c r="H49" s="131">
        <v>384.36099999999999</v>
      </c>
      <c r="I49" s="131">
        <v>105.63750346984601</v>
      </c>
      <c r="J49" s="133">
        <v>280.74900000000002</v>
      </c>
      <c r="K49" s="76">
        <f t="shared" si="4"/>
        <v>868.35</v>
      </c>
      <c r="L49" s="81">
        <v>868350</v>
      </c>
      <c r="M49" s="38">
        <f t="shared" si="6"/>
        <v>506</v>
      </c>
      <c r="N49" s="75" t="s">
        <v>228</v>
      </c>
      <c r="O49" s="65">
        <v>0.50600000000000001</v>
      </c>
    </row>
    <row r="50" spans="1:15" s="1" customFormat="1" ht="20.100000000000001" customHeight="1" x14ac:dyDescent="0.25">
      <c r="A50" s="7" t="s">
        <v>29</v>
      </c>
      <c r="B50" s="48">
        <f t="shared" si="2"/>
        <v>201.357</v>
      </c>
      <c r="C50" s="46">
        <f t="shared" si="3"/>
        <v>225.25170037587256</v>
      </c>
      <c r="D50" s="47">
        <f t="shared" si="12"/>
        <v>0.43253467030984172</v>
      </c>
      <c r="E50" s="115">
        <f t="shared" si="1"/>
        <v>0.91352175489305054</v>
      </c>
      <c r="F50" s="36">
        <f t="shared" si="5"/>
        <v>0.84249790794979085</v>
      </c>
      <c r="G50" s="123" t="s">
        <v>104</v>
      </c>
      <c r="H50" s="131">
        <v>201.357</v>
      </c>
      <c r="I50" s="131">
        <v>225.25170037587256</v>
      </c>
      <c r="J50" s="133">
        <v>183.94399999999999</v>
      </c>
      <c r="K50" s="76">
        <f t="shared" si="4"/>
        <v>465.52800000000002</v>
      </c>
      <c r="L50" s="81">
        <v>465528</v>
      </c>
      <c r="M50" s="38">
        <f t="shared" si="6"/>
        <v>239</v>
      </c>
      <c r="N50" s="75" t="s">
        <v>229</v>
      </c>
      <c r="O50" s="65">
        <v>0.23899999999999999</v>
      </c>
    </row>
    <row r="51" spans="1:15" s="1" customFormat="1" ht="20.100000000000001" customHeight="1" x14ac:dyDescent="0.25">
      <c r="A51" s="7" t="s">
        <v>90</v>
      </c>
      <c r="B51" s="48">
        <f t="shared" si="2"/>
        <v>269.06700000000001</v>
      </c>
      <c r="C51" s="46">
        <f t="shared" si="3"/>
        <v>125.25055510815881</v>
      </c>
      <c r="D51" s="47">
        <f t="shared" si="12"/>
        <v>0.38612616723853643</v>
      </c>
      <c r="E51" s="49">
        <f t="shared" si="1"/>
        <v>0.68111288266491243</v>
      </c>
      <c r="F51" s="128">
        <f t="shared" si="5"/>
        <v>1.1801184210526316</v>
      </c>
      <c r="G51" s="123" t="s">
        <v>105</v>
      </c>
      <c r="H51" s="131">
        <v>269.06700000000001</v>
      </c>
      <c r="I51" s="131">
        <v>125.25055510815881</v>
      </c>
      <c r="J51" s="133">
        <v>183.26499999999999</v>
      </c>
      <c r="K51" s="76">
        <f t="shared" si="4"/>
        <v>696.83699999999999</v>
      </c>
      <c r="L51" s="81">
        <v>696837</v>
      </c>
      <c r="M51" s="38">
        <f t="shared" si="6"/>
        <v>228</v>
      </c>
      <c r="N51" s="75" t="s">
        <v>232</v>
      </c>
      <c r="O51" s="65">
        <v>0.22800000000000001</v>
      </c>
    </row>
    <row r="52" spans="1:15" s="1" customFormat="1" ht="20.100000000000001" customHeight="1" x14ac:dyDescent="0.25">
      <c r="A52" s="7" t="s">
        <v>30</v>
      </c>
      <c r="B52" s="48">
        <f t="shared" si="2"/>
        <v>861.49099999999999</v>
      </c>
      <c r="C52" s="46">
        <f t="shared" si="3"/>
        <v>155.51417693961511</v>
      </c>
      <c r="D52" s="47">
        <f t="shared" si="12"/>
        <v>0.58259001329522841</v>
      </c>
      <c r="E52" s="115">
        <f t="shared" si="1"/>
        <v>0.86669042392781814</v>
      </c>
      <c r="F52" s="36">
        <f t="shared" si="5"/>
        <v>0.67887391646966111</v>
      </c>
      <c r="G52" s="123" t="s">
        <v>106</v>
      </c>
      <c r="H52" s="131">
        <v>861.49099999999999</v>
      </c>
      <c r="I52" s="131">
        <v>155.51417693961511</v>
      </c>
      <c r="J52" s="133">
        <v>746.64599999999996</v>
      </c>
      <c r="K52" s="76">
        <f t="shared" si="4"/>
        <v>1478.7260000000001</v>
      </c>
      <c r="L52" s="81">
        <v>1478726</v>
      </c>
      <c r="M52" s="38">
        <f t="shared" si="6"/>
        <v>1269</v>
      </c>
      <c r="N52" s="75" t="s">
        <v>234</v>
      </c>
      <c r="O52" s="65">
        <v>1.2689999999999999</v>
      </c>
    </row>
    <row r="53" spans="1:15" s="1" customFormat="1" ht="20.100000000000001" customHeight="1" thickBot="1" x14ac:dyDescent="0.3">
      <c r="A53" s="7" t="s">
        <v>3</v>
      </c>
      <c r="B53" s="114">
        <f t="shared" si="2"/>
        <v>1355.5450000000001</v>
      </c>
      <c r="C53" s="55">
        <f t="shared" si="3"/>
        <v>153.42793370956167</v>
      </c>
      <c r="D53" s="56">
        <f t="shared" si="12"/>
        <v>0.48350622580542763</v>
      </c>
      <c r="E53" s="57">
        <f t="shared" si="1"/>
        <v>0.67084161720931434</v>
      </c>
      <c r="F53" s="128">
        <f t="shared" si="5"/>
        <v>1.294694364851958</v>
      </c>
      <c r="G53" s="123" t="s">
        <v>3</v>
      </c>
      <c r="H53" s="131">
        <v>1355.5450000000001</v>
      </c>
      <c r="I53" s="131">
        <v>153.42793370956167</v>
      </c>
      <c r="J53" s="133">
        <v>909.35599999999999</v>
      </c>
      <c r="K53" s="93">
        <f t="shared" si="4"/>
        <v>2803.5729999999999</v>
      </c>
      <c r="L53" s="94">
        <v>2803573</v>
      </c>
      <c r="M53" s="95">
        <f t="shared" si="6"/>
        <v>1047</v>
      </c>
      <c r="N53" s="96" t="s">
        <v>233</v>
      </c>
      <c r="O53" s="66">
        <v>1.0469999999999999</v>
      </c>
    </row>
    <row r="54" spans="1:15" s="1" customFormat="1" ht="20.100000000000001" customHeight="1" x14ac:dyDescent="0.25">
      <c r="A54" s="9" t="s">
        <v>16</v>
      </c>
      <c r="B54" s="17">
        <f t="shared" si="2"/>
        <v>13643.088</v>
      </c>
      <c r="C54" s="18">
        <f t="shared" si="3"/>
        <v>114.28896937196006</v>
      </c>
      <c r="D54" s="19">
        <f t="shared" si="12"/>
        <v>0.4658302263104937</v>
      </c>
      <c r="E54" s="20">
        <f t="shared" si="1"/>
        <v>0.62213188099351113</v>
      </c>
      <c r="F54" s="37">
        <f t="shared" si="5"/>
        <v>0.73519900846041919</v>
      </c>
      <c r="G54" s="125" t="s">
        <v>107</v>
      </c>
      <c r="H54" s="130">
        <v>13643.088</v>
      </c>
      <c r="I54" s="130">
        <v>114.28896937196006</v>
      </c>
      <c r="J54" s="132">
        <v>8487.7999999999993</v>
      </c>
      <c r="K54" s="98">
        <f t="shared" si="4"/>
        <v>29287.683000000001</v>
      </c>
      <c r="L54" s="80">
        <v>29287683</v>
      </c>
      <c r="M54" s="92">
        <f>SUM(M55:M68)</f>
        <v>18557</v>
      </c>
      <c r="N54" s="74" t="s">
        <v>16</v>
      </c>
      <c r="O54" s="67"/>
    </row>
    <row r="55" spans="1:15" s="1" customFormat="1" ht="20.100000000000001" customHeight="1" x14ac:dyDescent="0.25">
      <c r="A55" s="7" t="s">
        <v>31</v>
      </c>
      <c r="B55" s="114">
        <f t="shared" si="2"/>
        <v>2354.5360000000001</v>
      </c>
      <c r="C55" s="46">
        <f t="shared" si="3"/>
        <v>122.1091762255591</v>
      </c>
      <c r="D55" s="47">
        <f t="shared" si="12"/>
        <v>0.58307279742634688</v>
      </c>
      <c r="E55" s="49">
        <f t="shared" si="1"/>
        <v>0.66344366788190967</v>
      </c>
      <c r="F55" s="36">
        <f t="shared" si="5"/>
        <v>0.80662418636519362</v>
      </c>
      <c r="G55" s="124" t="s">
        <v>108</v>
      </c>
      <c r="H55" s="131">
        <v>2354.5360000000001</v>
      </c>
      <c r="I55" s="131">
        <v>122.1091762255591</v>
      </c>
      <c r="J55" s="133">
        <v>1562.1020000000001</v>
      </c>
      <c r="K55" s="76">
        <f t="shared" si="4"/>
        <v>4038.1509999999998</v>
      </c>
      <c r="L55" s="81">
        <v>4038151</v>
      </c>
      <c r="M55" s="38">
        <f t="shared" si="6"/>
        <v>2919</v>
      </c>
      <c r="N55" s="75" t="s">
        <v>236</v>
      </c>
      <c r="O55" s="65">
        <v>2.919</v>
      </c>
    </row>
    <row r="56" spans="1:15" s="1" customFormat="1" ht="20.100000000000001" customHeight="1" x14ac:dyDescent="0.25">
      <c r="A56" s="7" t="s">
        <v>32</v>
      </c>
      <c r="B56" s="48">
        <f t="shared" si="2"/>
        <v>275.36700000000002</v>
      </c>
      <c r="C56" s="46">
        <f t="shared" si="3"/>
        <v>108.25238329238329</v>
      </c>
      <c r="D56" s="47">
        <f t="shared" si="12"/>
        <v>0.40529895483922246</v>
      </c>
      <c r="E56" s="49">
        <f t="shared" si="1"/>
        <v>0.38591407103973968</v>
      </c>
      <c r="F56" s="36">
        <f t="shared" si="5"/>
        <v>0.49348924731182797</v>
      </c>
      <c r="G56" s="123" t="s">
        <v>109</v>
      </c>
      <c r="H56" s="131">
        <v>275.36700000000002</v>
      </c>
      <c r="I56" s="131">
        <v>108.25238329238329</v>
      </c>
      <c r="J56" s="133">
        <v>106.268</v>
      </c>
      <c r="K56" s="76">
        <f t="shared" si="4"/>
        <v>679.41700000000003</v>
      </c>
      <c r="L56" s="81">
        <v>679417</v>
      </c>
      <c r="M56" s="38">
        <f t="shared" si="6"/>
        <v>558</v>
      </c>
      <c r="N56" s="75" t="s">
        <v>237</v>
      </c>
      <c r="O56" s="65">
        <v>0.55800000000000005</v>
      </c>
    </row>
    <row r="57" spans="1:15" s="1" customFormat="1" ht="20.100000000000001" customHeight="1" x14ac:dyDescent="0.25">
      <c r="A57" s="7" t="s">
        <v>33</v>
      </c>
      <c r="B57" s="48">
        <f t="shared" si="2"/>
        <v>261.13799999999998</v>
      </c>
      <c r="C57" s="46">
        <f t="shared" si="3"/>
        <v>101.09050367565935</v>
      </c>
      <c r="D57" s="47">
        <f t="shared" si="12"/>
        <v>0.33047202153387062</v>
      </c>
      <c r="E57" s="49">
        <f t="shared" si="1"/>
        <v>0.65944826107268961</v>
      </c>
      <c r="F57" s="36">
        <f t="shared" si="5"/>
        <v>0.66616836734693874</v>
      </c>
      <c r="G57" s="123" t="s">
        <v>110</v>
      </c>
      <c r="H57" s="131">
        <v>261.13799999999998</v>
      </c>
      <c r="I57" s="131">
        <v>101.09050367565935</v>
      </c>
      <c r="J57" s="133">
        <v>172.20699999999999</v>
      </c>
      <c r="K57" s="76">
        <f t="shared" si="4"/>
        <v>790.197</v>
      </c>
      <c r="L57" s="81">
        <v>790197</v>
      </c>
      <c r="M57" s="38">
        <f t="shared" si="6"/>
        <v>392</v>
      </c>
      <c r="N57" s="75" t="s">
        <v>238</v>
      </c>
      <c r="O57" s="65">
        <v>0.39200000000000002</v>
      </c>
    </row>
    <row r="58" spans="1:15" s="1" customFormat="1" ht="21.75" customHeight="1" x14ac:dyDescent="0.25">
      <c r="A58" s="7" t="s">
        <v>183</v>
      </c>
      <c r="B58" s="114">
        <f t="shared" si="2"/>
        <v>2334.076</v>
      </c>
      <c r="C58" s="46">
        <f t="shared" si="3"/>
        <v>103.71324886947797</v>
      </c>
      <c r="D58" s="47">
        <f t="shared" si="12"/>
        <v>0.59803817070845999</v>
      </c>
      <c r="E58" s="49">
        <f t="shared" si="1"/>
        <v>0.62109202956544685</v>
      </c>
      <c r="F58" s="36">
        <f t="shared" si="5"/>
        <v>0.81696744837241864</v>
      </c>
      <c r="G58" s="123" t="s">
        <v>111</v>
      </c>
      <c r="H58" s="131">
        <v>2334.076</v>
      </c>
      <c r="I58" s="131">
        <v>103.71324886947797</v>
      </c>
      <c r="J58" s="133">
        <v>1449.6759999999999</v>
      </c>
      <c r="K58" s="76">
        <f t="shared" si="4"/>
        <v>3902.8879999999999</v>
      </c>
      <c r="L58" s="81">
        <v>3902888</v>
      </c>
      <c r="M58" s="38">
        <f t="shared" si="6"/>
        <v>2857</v>
      </c>
      <c r="N58" s="75" t="s">
        <v>239</v>
      </c>
      <c r="O58" s="65">
        <v>2.8570000000000002</v>
      </c>
    </row>
    <row r="59" spans="1:15" s="1" customFormat="1" ht="20.100000000000001" customHeight="1" x14ac:dyDescent="0.25">
      <c r="A59" s="7" t="s">
        <v>34</v>
      </c>
      <c r="B59" s="48">
        <f t="shared" si="2"/>
        <v>672.08699999999999</v>
      </c>
      <c r="C59" s="46">
        <f t="shared" si="3"/>
        <v>105.36706733369601</v>
      </c>
      <c r="D59" s="47">
        <f t="shared" si="12"/>
        <v>0.44777291790893131</v>
      </c>
      <c r="E59" s="49">
        <f t="shared" si="1"/>
        <v>0.54137485176770272</v>
      </c>
      <c r="F59" s="36">
        <f t="shared" si="5"/>
        <v>0.86054673495518563</v>
      </c>
      <c r="G59" s="123" t="s">
        <v>112</v>
      </c>
      <c r="H59" s="131">
        <v>672.08699999999999</v>
      </c>
      <c r="I59" s="131">
        <v>105.36706733369601</v>
      </c>
      <c r="J59" s="133">
        <v>363.851</v>
      </c>
      <c r="K59" s="76">
        <f t="shared" si="4"/>
        <v>1500.9549999999999</v>
      </c>
      <c r="L59" s="81">
        <v>1500955</v>
      </c>
      <c r="M59" s="38">
        <f t="shared" si="6"/>
        <v>781</v>
      </c>
      <c r="N59" s="75" t="s">
        <v>246</v>
      </c>
      <c r="O59" s="65">
        <v>0.78100000000000003</v>
      </c>
    </row>
    <row r="60" spans="1:15" s="1" customFormat="1" ht="20.100000000000001" customHeight="1" x14ac:dyDescent="0.25">
      <c r="A60" s="7" t="s">
        <v>35</v>
      </c>
      <c r="B60" s="48">
        <f t="shared" si="2"/>
        <v>555.404</v>
      </c>
      <c r="C60" s="46">
        <f t="shared" si="3"/>
        <v>131.13935049418922</v>
      </c>
      <c r="D60" s="47">
        <f t="shared" si="12"/>
        <v>0.45606486355103965</v>
      </c>
      <c r="E60" s="49">
        <f t="shared" si="1"/>
        <v>0.47700952819929276</v>
      </c>
      <c r="F60" s="36">
        <f t="shared" si="5"/>
        <v>0.77354317548746521</v>
      </c>
      <c r="G60" s="123" t="s">
        <v>113</v>
      </c>
      <c r="H60" s="131">
        <v>555.404</v>
      </c>
      <c r="I60" s="131">
        <v>131.13935049418922</v>
      </c>
      <c r="J60" s="133">
        <v>264.93299999999999</v>
      </c>
      <c r="K60" s="76">
        <f t="shared" si="4"/>
        <v>1217.818</v>
      </c>
      <c r="L60" s="81">
        <v>1217818</v>
      </c>
      <c r="M60" s="38">
        <f t="shared" si="6"/>
        <v>718</v>
      </c>
      <c r="N60" s="75" t="s">
        <v>248</v>
      </c>
      <c r="O60" s="65">
        <v>0.71799999999999997</v>
      </c>
    </row>
    <row r="61" spans="1:15" s="1" customFormat="1" ht="20.100000000000001" customHeight="1" x14ac:dyDescent="0.25">
      <c r="A61" s="7" t="s">
        <v>4</v>
      </c>
      <c r="B61" s="114">
        <f t="shared" si="2"/>
        <v>1089.8620000000001</v>
      </c>
      <c r="C61" s="46">
        <f t="shared" si="3"/>
        <v>138.64711622007738</v>
      </c>
      <c r="D61" s="47">
        <f t="shared" si="12"/>
        <v>0.41929703069335117</v>
      </c>
      <c r="E61" s="49">
        <f t="shared" si="1"/>
        <v>0.54786569308774868</v>
      </c>
      <c r="F61" s="36">
        <f t="shared" si="5"/>
        <v>0.83450382848392046</v>
      </c>
      <c r="G61" s="123" t="s">
        <v>4</v>
      </c>
      <c r="H61" s="131">
        <v>1089.8620000000001</v>
      </c>
      <c r="I61" s="131">
        <v>138.64711622007738</v>
      </c>
      <c r="J61" s="133">
        <v>597.09799999999996</v>
      </c>
      <c r="K61" s="76">
        <f t="shared" si="4"/>
        <v>2599.2600000000002</v>
      </c>
      <c r="L61" s="81">
        <v>2599260</v>
      </c>
      <c r="M61" s="38">
        <f t="shared" si="6"/>
        <v>1306</v>
      </c>
      <c r="N61" s="75" t="s">
        <v>243</v>
      </c>
      <c r="O61" s="65">
        <v>1.306</v>
      </c>
    </row>
    <row r="62" spans="1:15" s="1" customFormat="1" ht="20.100000000000001" customHeight="1" x14ac:dyDescent="0.25">
      <c r="A62" s="7" t="s">
        <v>68</v>
      </c>
      <c r="B62" s="48">
        <f t="shared" si="2"/>
        <v>403.84399999999999</v>
      </c>
      <c r="C62" s="46">
        <f t="shared" si="3"/>
        <v>123.39592086166068</v>
      </c>
      <c r="D62" s="47">
        <f t="shared" si="12"/>
        <v>0.31990126758354309</v>
      </c>
      <c r="E62" s="49">
        <f t="shared" si="1"/>
        <v>0.55668525470231078</v>
      </c>
      <c r="F62" s="36">
        <f t="shared" si="5"/>
        <v>0.62321604938271602</v>
      </c>
      <c r="G62" s="123" t="s">
        <v>114</v>
      </c>
      <c r="H62" s="131">
        <v>403.84399999999999</v>
      </c>
      <c r="I62" s="131">
        <v>123.39592086166068</v>
      </c>
      <c r="J62" s="133">
        <v>224.81399999999999</v>
      </c>
      <c r="K62" s="76">
        <f t="shared" si="4"/>
        <v>1262.402</v>
      </c>
      <c r="L62" s="81">
        <v>1262402</v>
      </c>
      <c r="M62" s="38">
        <f t="shared" si="6"/>
        <v>648</v>
      </c>
      <c r="N62" s="75" t="s">
        <v>235</v>
      </c>
      <c r="O62" s="65">
        <v>0.64800000000000002</v>
      </c>
    </row>
    <row r="63" spans="1:15" s="1" customFormat="1" ht="20.100000000000001" customHeight="1" x14ac:dyDescent="0.25">
      <c r="A63" s="16" t="s">
        <v>69</v>
      </c>
      <c r="B63" s="114">
        <f t="shared" si="2"/>
        <v>1312.6559999999999</v>
      </c>
      <c r="C63" s="46">
        <f t="shared" si="3"/>
        <v>109.12646025026686</v>
      </c>
      <c r="D63" s="47">
        <f t="shared" si="12"/>
        <v>0.40982770237150423</v>
      </c>
      <c r="E63" s="49">
        <f t="shared" si="1"/>
        <v>0.7567770992552505</v>
      </c>
      <c r="F63" s="36">
        <f t="shared" si="5"/>
        <v>0.84578350515463918</v>
      </c>
      <c r="G63" s="123" t="s">
        <v>115</v>
      </c>
      <c r="H63" s="131">
        <v>1312.6559999999999</v>
      </c>
      <c r="I63" s="131">
        <v>109.12646025026686</v>
      </c>
      <c r="J63" s="133">
        <v>993.38800000000003</v>
      </c>
      <c r="K63" s="76">
        <f t="shared" si="4"/>
        <v>3202.9459999999999</v>
      </c>
      <c r="L63" s="81">
        <v>3202946</v>
      </c>
      <c r="M63" s="38">
        <f t="shared" si="6"/>
        <v>1552</v>
      </c>
      <c r="N63" s="75" t="s">
        <v>240</v>
      </c>
      <c r="O63" s="65">
        <v>1.552</v>
      </c>
    </row>
    <row r="64" spans="1:15" s="1" customFormat="1" ht="20.100000000000001" customHeight="1" x14ac:dyDescent="0.25">
      <c r="A64" s="7" t="s">
        <v>70</v>
      </c>
      <c r="B64" s="48">
        <f t="shared" si="2"/>
        <v>714.54</v>
      </c>
      <c r="C64" s="46">
        <f t="shared" si="3"/>
        <v>104.4612469737904</v>
      </c>
      <c r="D64" s="47">
        <f t="shared" si="12"/>
        <v>0.36515086862203505</v>
      </c>
      <c r="E64" s="49">
        <f t="shared" si="1"/>
        <v>0.67795644750468842</v>
      </c>
      <c r="F64" s="36">
        <f t="shared" si="5"/>
        <v>0.67536862003780718</v>
      </c>
      <c r="G64" s="123" t="s">
        <v>116</v>
      </c>
      <c r="H64" s="131">
        <v>714.54</v>
      </c>
      <c r="I64" s="131">
        <v>104.4612469737904</v>
      </c>
      <c r="J64" s="133">
        <v>484.42700000000002</v>
      </c>
      <c r="K64" s="76">
        <f t="shared" si="4"/>
        <v>1956.835</v>
      </c>
      <c r="L64" s="81">
        <v>1956835</v>
      </c>
      <c r="M64" s="38">
        <f t="shared" si="6"/>
        <v>1058</v>
      </c>
      <c r="N64" s="75" t="s">
        <v>241</v>
      </c>
      <c r="O64" s="65">
        <v>1.0580000000000001</v>
      </c>
    </row>
    <row r="65" spans="1:15" s="1" customFormat="1" ht="20.100000000000001" customHeight="1" x14ac:dyDescent="0.25">
      <c r="A65" s="7" t="s">
        <v>71</v>
      </c>
      <c r="B65" s="48">
        <f t="shared" si="2"/>
        <v>682.67399999999998</v>
      </c>
      <c r="C65" s="46">
        <f t="shared" si="3"/>
        <v>100.89265393107648</v>
      </c>
      <c r="D65" s="47">
        <f t="shared" si="12"/>
        <v>0.52289625242136917</v>
      </c>
      <c r="E65" s="49">
        <f t="shared" si="1"/>
        <v>0.64368644477451908</v>
      </c>
      <c r="F65" s="36">
        <f t="shared" si="5"/>
        <v>0.64892965779467682</v>
      </c>
      <c r="G65" s="123" t="s">
        <v>117</v>
      </c>
      <c r="H65" s="131">
        <v>682.67399999999998</v>
      </c>
      <c r="I65" s="131">
        <v>100.89265393107648</v>
      </c>
      <c r="J65" s="133">
        <v>439.428</v>
      </c>
      <c r="K65" s="76">
        <f t="shared" si="4"/>
        <v>1305.5630000000001</v>
      </c>
      <c r="L65" s="81">
        <v>1305563</v>
      </c>
      <c r="M65" s="38">
        <f t="shared" si="6"/>
        <v>1052</v>
      </c>
      <c r="N65" s="75" t="s">
        <v>242</v>
      </c>
      <c r="O65" s="65">
        <v>1.052</v>
      </c>
    </row>
    <row r="66" spans="1:15" s="1" customFormat="1" ht="20.100000000000001" customHeight="1" x14ac:dyDescent="0.25">
      <c r="A66" s="7" t="s">
        <v>72</v>
      </c>
      <c r="B66" s="114">
        <f t="shared" si="2"/>
        <v>1538.78</v>
      </c>
      <c r="C66" s="46">
        <f t="shared" si="3"/>
        <v>155.62536155959108</v>
      </c>
      <c r="D66" s="47">
        <f t="shared" si="12"/>
        <v>0.48396430669670881</v>
      </c>
      <c r="E66" s="49">
        <f t="shared" si="1"/>
        <v>0.56737350368473727</v>
      </c>
      <c r="F66" s="36">
        <f t="shared" si="5"/>
        <v>0.72549740688354547</v>
      </c>
      <c r="G66" s="123" t="s">
        <v>118</v>
      </c>
      <c r="H66" s="131">
        <v>1538.78</v>
      </c>
      <c r="I66" s="131">
        <v>155.62536155959108</v>
      </c>
      <c r="J66" s="133">
        <v>873.06299999999999</v>
      </c>
      <c r="K66" s="76">
        <f t="shared" si="4"/>
        <v>3179.5320000000002</v>
      </c>
      <c r="L66" s="81">
        <v>3179532</v>
      </c>
      <c r="M66" s="38">
        <f t="shared" si="6"/>
        <v>2121</v>
      </c>
      <c r="N66" s="75" t="s">
        <v>244</v>
      </c>
      <c r="O66" s="65">
        <v>2.121</v>
      </c>
    </row>
    <row r="67" spans="1:15" s="1" customFormat="1" ht="20.100000000000001" customHeight="1" x14ac:dyDescent="0.25">
      <c r="A67" s="7" t="s">
        <v>73</v>
      </c>
      <c r="B67" s="48">
        <f t="shared" si="2"/>
        <v>722.28800000000001</v>
      </c>
      <c r="C67" s="46">
        <f t="shared" si="3"/>
        <v>99.082548671012489</v>
      </c>
      <c r="D67" s="47">
        <f t="shared" si="12"/>
        <v>0.29823258233738459</v>
      </c>
      <c r="E67" s="49">
        <f>J67/B67</f>
        <v>0.56899187027889153</v>
      </c>
      <c r="F67" s="36">
        <f t="shared" si="5"/>
        <v>0.50298607242339832</v>
      </c>
      <c r="G67" s="123" t="s">
        <v>119</v>
      </c>
      <c r="H67" s="131">
        <v>722.28800000000001</v>
      </c>
      <c r="I67" s="131">
        <v>99.082548671012489</v>
      </c>
      <c r="J67" s="133">
        <v>410.976</v>
      </c>
      <c r="K67" s="76">
        <f t="shared" si="4"/>
        <v>2421.895</v>
      </c>
      <c r="L67" s="81">
        <v>2421895</v>
      </c>
      <c r="M67" s="38">
        <f t="shared" si="6"/>
        <v>1436</v>
      </c>
      <c r="N67" s="75" t="s">
        <v>245</v>
      </c>
      <c r="O67" s="65">
        <v>1.4359999999999999</v>
      </c>
    </row>
    <row r="68" spans="1:15" s="1" customFormat="1" ht="20.100000000000001" customHeight="1" thickBot="1" x14ac:dyDescent="0.3">
      <c r="A68" s="10" t="s">
        <v>74</v>
      </c>
      <c r="B68" s="53">
        <f t="shared" si="2"/>
        <v>725.83600000000001</v>
      </c>
      <c r="C68" s="50">
        <f t="shared" si="3"/>
        <v>91.885651206303308</v>
      </c>
      <c r="D68" s="51">
        <f t="shared" si="12"/>
        <v>0.59019501977518729</v>
      </c>
      <c r="E68" s="52">
        <f t="shared" ref="E68" si="13">J68/B68</f>
        <v>0.75164224425352277</v>
      </c>
      <c r="F68" s="120">
        <f t="shared" si="5"/>
        <v>0.62626056945642794</v>
      </c>
      <c r="G68" s="123" t="s">
        <v>120</v>
      </c>
      <c r="H68" s="131">
        <v>725.83600000000001</v>
      </c>
      <c r="I68" s="131">
        <v>91.885651206303308</v>
      </c>
      <c r="J68" s="133">
        <v>545.56899999999996</v>
      </c>
      <c r="K68" s="77">
        <f t="shared" si="4"/>
        <v>1229.8240000000001</v>
      </c>
      <c r="L68" s="82">
        <v>1229824</v>
      </c>
      <c r="M68" s="79">
        <f t="shared" si="6"/>
        <v>1159</v>
      </c>
      <c r="N68" s="78" t="s">
        <v>247</v>
      </c>
      <c r="O68" s="68">
        <v>1.159</v>
      </c>
    </row>
    <row r="69" spans="1:15" s="1" customFormat="1" ht="20.100000000000001" customHeight="1" x14ac:dyDescent="0.25">
      <c r="A69" s="11"/>
      <c r="D69" s="12"/>
      <c r="G69" s="28"/>
      <c r="H69" s="136"/>
      <c r="I69" s="136"/>
      <c r="J69" s="136"/>
      <c r="K69" s="29"/>
      <c r="M69" s="28"/>
      <c r="O69" s="40"/>
    </row>
    <row r="70" spans="1:15" s="1" customFormat="1" ht="20.100000000000001" customHeight="1" x14ac:dyDescent="0.25">
      <c r="A70" s="11"/>
      <c r="D70" s="12"/>
      <c r="G70" s="28"/>
      <c r="H70" s="28"/>
      <c r="I70" s="28"/>
      <c r="J70" s="28"/>
      <c r="K70" s="29"/>
      <c r="M70" s="28"/>
      <c r="O70" s="40"/>
    </row>
    <row r="71" spans="1:15" s="1" customFormat="1" ht="20.100000000000001" customHeight="1" x14ac:dyDescent="0.25">
      <c r="A71" s="11"/>
      <c r="C71" s="15"/>
      <c r="D71" s="15"/>
      <c r="E71" s="15"/>
      <c r="F71" s="15"/>
      <c r="G71" s="28"/>
      <c r="H71" s="28"/>
      <c r="I71" s="28"/>
      <c r="J71" s="28"/>
      <c r="K71" s="29"/>
      <c r="M71" s="28"/>
      <c r="O71" s="40"/>
    </row>
    <row r="72" spans="1:15" s="1" customFormat="1" ht="20.100000000000001" customHeight="1" x14ac:dyDescent="0.25">
      <c r="A72" s="11"/>
      <c r="D72" s="12"/>
      <c r="G72" s="28"/>
      <c r="H72" s="28"/>
      <c r="I72" s="28"/>
      <c r="J72" s="28"/>
      <c r="K72" s="29"/>
      <c r="M72" s="28"/>
      <c r="O72" s="40"/>
    </row>
    <row r="73" spans="1:15" s="1" customFormat="1" ht="20.100000000000001" customHeight="1" x14ac:dyDescent="0.25">
      <c r="A73" s="11"/>
      <c r="D73" s="12"/>
      <c r="G73" s="28"/>
      <c r="H73" s="28"/>
      <c r="I73" s="28"/>
      <c r="J73" s="28"/>
      <c r="K73" s="29"/>
      <c r="M73" s="28"/>
      <c r="O73" s="40"/>
    </row>
    <row r="74" spans="1:15" s="1" customFormat="1" ht="20.100000000000001" customHeight="1" thickBot="1" x14ac:dyDescent="0.3">
      <c r="A74" s="11"/>
      <c r="D74" s="12"/>
      <c r="G74" s="28"/>
      <c r="H74" s="28"/>
      <c r="I74" s="28"/>
      <c r="J74" s="28"/>
      <c r="K74" s="29"/>
      <c r="M74" s="28"/>
      <c r="O74" s="40"/>
    </row>
    <row r="75" spans="1:15" s="1" customFormat="1" ht="19.5" customHeight="1" x14ac:dyDescent="0.25">
      <c r="A75" s="9" t="s">
        <v>17</v>
      </c>
      <c r="B75" s="17">
        <f t="shared" ref="B75:B105" si="14">H75</f>
        <v>5587.0659999999998</v>
      </c>
      <c r="C75" s="18">
        <f t="shared" ref="C75:C105" si="15">I75</f>
        <v>127.47409650635663</v>
      </c>
      <c r="D75" s="19">
        <f t="shared" ref="D75" si="16">B75/K75</f>
        <v>0.45200049317387808</v>
      </c>
      <c r="E75" s="20">
        <f t="shared" ref="E75:E105" si="17">J75/B75</f>
        <v>0.57803970814019379</v>
      </c>
      <c r="F75" s="37">
        <f t="shared" ref="F75" si="18">B75/M75</f>
        <v>0.7472336498595693</v>
      </c>
      <c r="G75" s="125" t="s">
        <v>121</v>
      </c>
      <c r="H75" s="130">
        <v>5587.0659999999998</v>
      </c>
      <c r="I75" s="130">
        <v>127.47409650635663</v>
      </c>
      <c r="J75" s="132">
        <v>3229.5459999999998</v>
      </c>
      <c r="K75" s="98">
        <f t="shared" ref="K75:K105" si="19">L75/1000</f>
        <v>12360.752</v>
      </c>
      <c r="L75" s="107">
        <v>12360752</v>
      </c>
      <c r="M75" s="99">
        <f>M76+M77+M78+M82</f>
        <v>7477</v>
      </c>
      <c r="N75" s="108" t="s">
        <v>17</v>
      </c>
      <c r="O75" s="44"/>
    </row>
    <row r="76" spans="1:15" s="1" customFormat="1" ht="20.100000000000001" customHeight="1" x14ac:dyDescent="0.25">
      <c r="A76" s="7" t="s">
        <v>75</v>
      </c>
      <c r="B76" s="48">
        <f t="shared" si="14"/>
        <v>225.828</v>
      </c>
      <c r="C76" s="46">
        <f t="shared" si="15"/>
        <v>122.08502724677795</v>
      </c>
      <c r="D76" s="47">
        <f t="shared" ref="D76:D105" si="20">B76/K76</f>
        <v>0.27301412292091309</v>
      </c>
      <c r="E76" s="115">
        <f t="shared" si="17"/>
        <v>0.81924296367146676</v>
      </c>
      <c r="F76" s="36">
        <f t="shared" ref="F76:F105" si="21">B76/M76</f>
        <v>0.70132919254658388</v>
      </c>
      <c r="G76" s="124" t="s">
        <v>122</v>
      </c>
      <c r="H76" s="131">
        <v>225.828</v>
      </c>
      <c r="I76" s="131">
        <v>122.08502724677795</v>
      </c>
      <c r="J76" s="133">
        <v>185.00800000000001</v>
      </c>
      <c r="K76" s="76">
        <f t="shared" si="19"/>
        <v>827.16600000000005</v>
      </c>
      <c r="L76" s="63">
        <v>827166</v>
      </c>
      <c r="M76" s="100">
        <f t="shared" ref="M76:M105" si="22">O76*1000</f>
        <v>322</v>
      </c>
      <c r="N76" s="72" t="s">
        <v>249</v>
      </c>
      <c r="O76" s="42">
        <v>0.32200000000000001</v>
      </c>
    </row>
    <row r="77" spans="1:15" s="1" customFormat="1" ht="20.100000000000001" customHeight="1" x14ac:dyDescent="0.25">
      <c r="A77" s="7" t="s">
        <v>76</v>
      </c>
      <c r="B77" s="114">
        <f t="shared" si="14"/>
        <v>2087.431</v>
      </c>
      <c r="C77" s="46">
        <f t="shared" si="15"/>
        <v>138.20952660927554</v>
      </c>
      <c r="D77" s="47">
        <f t="shared" si="20"/>
        <v>0.48424622466844569</v>
      </c>
      <c r="E77" s="49">
        <f t="shared" si="17"/>
        <v>0.5483429152867807</v>
      </c>
      <c r="F77" s="36">
        <f t="shared" si="21"/>
        <v>0.82053105345911947</v>
      </c>
      <c r="G77" s="123" t="s">
        <v>123</v>
      </c>
      <c r="H77" s="131">
        <v>2087.431</v>
      </c>
      <c r="I77" s="131">
        <v>138.20952660927554</v>
      </c>
      <c r="J77" s="133">
        <v>1144.6279999999999</v>
      </c>
      <c r="K77" s="76">
        <f t="shared" si="19"/>
        <v>4310.6809999999996</v>
      </c>
      <c r="L77" s="63">
        <v>4310681</v>
      </c>
      <c r="M77" s="100">
        <f t="shared" si="22"/>
        <v>2544</v>
      </c>
      <c r="N77" s="72" t="s">
        <v>250</v>
      </c>
      <c r="O77" s="42">
        <v>2.544</v>
      </c>
    </row>
    <row r="78" spans="1:15" s="1" customFormat="1" ht="20.100000000000001" customHeight="1" x14ac:dyDescent="0.25">
      <c r="A78" s="7" t="s">
        <v>77</v>
      </c>
      <c r="B78" s="114">
        <f t="shared" si="14"/>
        <v>1842.4690000000001</v>
      </c>
      <c r="C78" s="46">
        <f t="shared" si="15"/>
        <v>117.20548168287638</v>
      </c>
      <c r="D78" s="47">
        <f t="shared" si="20"/>
        <v>0.4904702097890184</v>
      </c>
      <c r="E78" s="49">
        <f t="shared" si="17"/>
        <v>0.5348811838896611</v>
      </c>
      <c r="F78" s="36">
        <f t="shared" si="21"/>
        <v>0.62904370092181627</v>
      </c>
      <c r="G78" s="123" t="s">
        <v>124</v>
      </c>
      <c r="H78" s="131">
        <v>1842.4690000000001</v>
      </c>
      <c r="I78" s="131">
        <v>117.20548168287638</v>
      </c>
      <c r="J78" s="133">
        <v>985.50199999999995</v>
      </c>
      <c r="K78" s="76">
        <f t="shared" si="19"/>
        <v>3756.5360000000001</v>
      </c>
      <c r="L78" s="63">
        <v>3756536</v>
      </c>
      <c r="M78" s="100">
        <f t="shared" si="22"/>
        <v>2929.0000000000005</v>
      </c>
      <c r="N78" s="72" t="s">
        <v>251</v>
      </c>
      <c r="O78" s="42">
        <f>O81+O80+O79</f>
        <v>2.9290000000000003</v>
      </c>
    </row>
    <row r="79" spans="1:15" s="1" customFormat="1" ht="20.100000000000001" customHeight="1" x14ac:dyDescent="0.25">
      <c r="A79" s="7" t="s">
        <v>18</v>
      </c>
      <c r="B79" s="48">
        <f t="shared" si="14"/>
        <v>601.74900000000002</v>
      </c>
      <c r="C79" s="46">
        <f t="shared" si="15"/>
        <v>98.392202517405678</v>
      </c>
      <c r="D79" s="47">
        <f t="shared" si="20"/>
        <v>0.3593226391254189</v>
      </c>
      <c r="E79" s="49">
        <f t="shared" si="17"/>
        <v>0.46133853151397014</v>
      </c>
      <c r="F79" s="36">
        <f t="shared" si="21"/>
        <v>0.62422095435684655</v>
      </c>
      <c r="G79" s="123" t="s">
        <v>125</v>
      </c>
      <c r="H79" s="131">
        <v>601.74900000000002</v>
      </c>
      <c r="I79" s="131">
        <v>98.392202517405678</v>
      </c>
      <c r="J79" s="133">
        <v>277.61</v>
      </c>
      <c r="K79" s="76">
        <f t="shared" si="19"/>
        <v>1674.6759999999999</v>
      </c>
      <c r="L79" s="63">
        <v>1674676</v>
      </c>
      <c r="M79" s="100">
        <f t="shared" si="22"/>
        <v>964</v>
      </c>
      <c r="N79" s="72" t="s">
        <v>252</v>
      </c>
      <c r="O79" s="42">
        <v>0.96399999999999997</v>
      </c>
    </row>
    <row r="80" spans="1:15" s="1" customFormat="1" ht="20.100000000000001" customHeight="1" x14ac:dyDescent="0.25">
      <c r="A80" s="7" t="s">
        <v>19</v>
      </c>
      <c r="B80" s="48">
        <f t="shared" si="14"/>
        <v>129.41399999999999</v>
      </c>
      <c r="C80" s="46">
        <f t="shared" si="15"/>
        <v>138.45067559616146</v>
      </c>
      <c r="D80" s="47">
        <f t="shared" si="20"/>
        <v>0.23769937771377772</v>
      </c>
      <c r="E80" s="49">
        <f t="shared" si="17"/>
        <v>0.35906470706415078</v>
      </c>
      <c r="F80" s="36">
        <f t="shared" si="21"/>
        <v>0.46219285714285707</v>
      </c>
      <c r="G80" s="123" t="s">
        <v>126</v>
      </c>
      <c r="H80" s="131">
        <v>129.41399999999999</v>
      </c>
      <c r="I80" s="131">
        <v>138.45067559616146</v>
      </c>
      <c r="J80" s="133">
        <v>46.468000000000004</v>
      </c>
      <c r="K80" s="76">
        <f t="shared" si="19"/>
        <v>544.44399999999996</v>
      </c>
      <c r="L80" s="63">
        <v>544444</v>
      </c>
      <c r="M80" s="100">
        <f t="shared" si="22"/>
        <v>280</v>
      </c>
      <c r="N80" s="72" t="s">
        <v>254</v>
      </c>
      <c r="O80" s="42">
        <v>0.28000000000000003</v>
      </c>
    </row>
    <row r="81" spans="1:15" s="1" customFormat="1" ht="20.100000000000001" customHeight="1" x14ac:dyDescent="0.25">
      <c r="A81" s="7" t="s">
        <v>78</v>
      </c>
      <c r="B81" s="114">
        <f t="shared" si="14"/>
        <v>1111.306</v>
      </c>
      <c r="C81" s="46">
        <f t="shared" si="15"/>
        <v>128.1865956739997</v>
      </c>
      <c r="D81" s="47">
        <f t="shared" si="20"/>
        <v>0.72284014216061243</v>
      </c>
      <c r="E81" s="49">
        <f t="shared" si="17"/>
        <v>0.59517720591808188</v>
      </c>
      <c r="F81" s="36">
        <f t="shared" si="21"/>
        <v>0.65952878338278931</v>
      </c>
      <c r="G81" s="123" t="s">
        <v>127</v>
      </c>
      <c r="H81" s="131">
        <v>1111.306</v>
      </c>
      <c r="I81" s="131">
        <v>128.1865956739997</v>
      </c>
      <c r="J81" s="133">
        <v>661.42399999999998</v>
      </c>
      <c r="K81" s="76">
        <f t="shared" si="19"/>
        <v>1537.4159999999999</v>
      </c>
      <c r="L81" s="63">
        <v>1537416</v>
      </c>
      <c r="M81" s="100">
        <f t="shared" si="22"/>
        <v>1685</v>
      </c>
      <c r="N81" s="72" t="s">
        <v>277</v>
      </c>
      <c r="O81" s="42">
        <v>1.6850000000000001</v>
      </c>
    </row>
    <row r="82" spans="1:15" s="1" customFormat="1" ht="20.100000000000001" customHeight="1" thickBot="1" x14ac:dyDescent="0.3">
      <c r="A82" s="7" t="s">
        <v>79</v>
      </c>
      <c r="B82" s="114">
        <f t="shared" si="14"/>
        <v>1431.338</v>
      </c>
      <c r="C82" s="46">
        <f t="shared" si="15"/>
        <v>128.30322968115527</v>
      </c>
      <c r="D82" s="47">
        <f t="shared" si="20"/>
        <v>0.41292141719476488</v>
      </c>
      <c r="E82" s="49">
        <f t="shared" si="17"/>
        <v>0.63884840617659844</v>
      </c>
      <c r="F82" s="36">
        <f t="shared" si="21"/>
        <v>0.85097384066587389</v>
      </c>
      <c r="G82" s="123" t="s">
        <v>128</v>
      </c>
      <c r="H82" s="131">
        <v>1431.338</v>
      </c>
      <c r="I82" s="131">
        <v>128.30322968115527</v>
      </c>
      <c r="J82" s="133">
        <v>914.40800000000002</v>
      </c>
      <c r="K82" s="77">
        <f t="shared" si="19"/>
        <v>3466.3690000000001</v>
      </c>
      <c r="L82" s="109">
        <v>3466369</v>
      </c>
      <c r="M82" s="101">
        <f t="shared" si="22"/>
        <v>1682</v>
      </c>
      <c r="N82" s="110" t="s">
        <v>253</v>
      </c>
      <c r="O82" s="45">
        <v>1.6819999999999999</v>
      </c>
    </row>
    <row r="83" spans="1:15" s="1" customFormat="1" ht="20.100000000000001" customHeight="1" x14ac:dyDescent="0.25">
      <c r="A83" s="9" t="s">
        <v>21</v>
      </c>
      <c r="B83" s="17">
        <f t="shared" si="14"/>
        <v>6180.8789999999999</v>
      </c>
      <c r="C83" s="18">
        <f t="shared" si="15"/>
        <v>126.37149284640748</v>
      </c>
      <c r="D83" s="19">
        <f t="shared" si="20"/>
        <v>0.36106667059227021</v>
      </c>
      <c r="E83" s="20">
        <f t="shared" si="17"/>
        <v>0.57376062530911864</v>
      </c>
      <c r="F83" s="37">
        <f t="shared" si="21"/>
        <v>0.76676330480089316</v>
      </c>
      <c r="G83" s="125" t="s">
        <v>129</v>
      </c>
      <c r="H83" s="130">
        <v>6180.8789999999999</v>
      </c>
      <c r="I83" s="130">
        <v>126.37149284640748</v>
      </c>
      <c r="J83" s="132">
        <v>3546.3449999999998</v>
      </c>
      <c r="K83" s="117">
        <f t="shared" si="19"/>
        <v>17118.386999999999</v>
      </c>
      <c r="L83" s="62">
        <v>17118387</v>
      </c>
      <c r="M83" s="102">
        <f>SUM(M84:M93)</f>
        <v>8061</v>
      </c>
      <c r="N83" s="111" t="s">
        <v>21</v>
      </c>
      <c r="O83" s="41"/>
    </row>
    <row r="84" spans="1:15" s="1" customFormat="1" ht="20.100000000000001" customHeight="1" x14ac:dyDescent="0.25">
      <c r="A84" s="7" t="s">
        <v>36</v>
      </c>
      <c r="B84" s="48">
        <f t="shared" si="14"/>
        <v>129.86600000000001</v>
      </c>
      <c r="C84" s="46">
        <f t="shared" si="15"/>
        <v>195.49888601192268</v>
      </c>
      <c r="D84" s="47">
        <f t="shared" si="20"/>
        <v>0.5898147433248101</v>
      </c>
      <c r="E84" s="115">
        <f t="shared" si="17"/>
        <v>0.99410161243127515</v>
      </c>
      <c r="F84" s="36">
        <f t="shared" si="21"/>
        <v>0.83784516129032272</v>
      </c>
      <c r="G84" s="124" t="s">
        <v>130</v>
      </c>
      <c r="H84" s="131">
        <v>129.86600000000001</v>
      </c>
      <c r="I84" s="131">
        <v>195.49888601192268</v>
      </c>
      <c r="J84" s="133">
        <v>129.1</v>
      </c>
      <c r="K84" s="105">
        <f t="shared" si="19"/>
        <v>220.18100000000001</v>
      </c>
      <c r="L84" s="63">
        <v>220181</v>
      </c>
      <c r="M84" s="100">
        <f t="shared" si="22"/>
        <v>155</v>
      </c>
      <c r="N84" s="72" t="s">
        <v>255</v>
      </c>
      <c r="O84" s="42">
        <v>0.155</v>
      </c>
    </row>
    <row r="85" spans="1:15" s="1" customFormat="1" ht="20.100000000000001" customHeight="1" x14ac:dyDescent="0.25">
      <c r="A85" s="7" t="s">
        <v>38</v>
      </c>
      <c r="B85" s="48">
        <f t="shared" si="14"/>
        <v>97.903000000000006</v>
      </c>
      <c r="C85" s="46">
        <f t="shared" si="15"/>
        <v>202.81109522921716</v>
      </c>
      <c r="D85" s="47">
        <f t="shared" si="20"/>
        <v>0.29904729323147511</v>
      </c>
      <c r="E85" s="115">
        <f t="shared" si="17"/>
        <v>0.87665342226489473</v>
      </c>
      <c r="F85" s="36">
        <f t="shared" si="21"/>
        <v>0.81585833333333335</v>
      </c>
      <c r="G85" s="123" t="s">
        <v>131</v>
      </c>
      <c r="H85" s="131">
        <v>97.903000000000006</v>
      </c>
      <c r="I85" s="131">
        <v>202.81109522921716</v>
      </c>
      <c r="J85" s="133">
        <v>85.826999999999998</v>
      </c>
      <c r="K85" s="105">
        <f t="shared" si="19"/>
        <v>327.38299999999998</v>
      </c>
      <c r="L85" s="63">
        <v>327383</v>
      </c>
      <c r="M85" s="100">
        <f t="shared" si="22"/>
        <v>120</v>
      </c>
      <c r="N85" s="72" t="s">
        <v>256</v>
      </c>
      <c r="O85" s="42">
        <v>0.12</v>
      </c>
    </row>
    <row r="86" spans="1:15" s="1" customFormat="1" ht="20.100000000000001" customHeight="1" x14ac:dyDescent="0.25">
      <c r="A86" s="7" t="s">
        <v>39</v>
      </c>
      <c r="B86" s="48">
        <f t="shared" si="14"/>
        <v>273.77100000000002</v>
      </c>
      <c r="C86" s="46">
        <f t="shared" si="15"/>
        <v>146.65491731707709</v>
      </c>
      <c r="D86" s="47">
        <f t="shared" si="20"/>
        <v>0.51242835911968299</v>
      </c>
      <c r="E86" s="49">
        <f t="shared" si="17"/>
        <v>0.73730964930544141</v>
      </c>
      <c r="F86" s="128">
        <f t="shared" si="21"/>
        <v>0.97775357142857144</v>
      </c>
      <c r="G86" s="123" t="s">
        <v>132</v>
      </c>
      <c r="H86" s="131">
        <v>273.77100000000002</v>
      </c>
      <c r="I86" s="131">
        <v>146.65491731707709</v>
      </c>
      <c r="J86" s="133">
        <v>201.85400000000001</v>
      </c>
      <c r="K86" s="105">
        <f t="shared" si="19"/>
        <v>534.26199999999994</v>
      </c>
      <c r="L86" s="63">
        <v>534262</v>
      </c>
      <c r="M86" s="100">
        <f t="shared" si="22"/>
        <v>280</v>
      </c>
      <c r="N86" s="72" t="s">
        <v>257</v>
      </c>
      <c r="O86" s="42">
        <v>0.28000000000000003</v>
      </c>
    </row>
    <row r="87" spans="1:15" s="1" customFormat="1" ht="20.100000000000001" customHeight="1" x14ac:dyDescent="0.25">
      <c r="A87" s="7" t="s">
        <v>5</v>
      </c>
      <c r="B87" s="48">
        <f t="shared" si="14"/>
        <v>736.81700000000001</v>
      </c>
      <c r="C87" s="46">
        <f t="shared" si="15"/>
        <v>140.5208764425085</v>
      </c>
      <c r="D87" s="47">
        <f t="shared" si="20"/>
        <v>0.317983749886175</v>
      </c>
      <c r="E87" s="49">
        <f t="shared" si="17"/>
        <v>0.47706689720785489</v>
      </c>
      <c r="F87" s="128">
        <f t="shared" si="21"/>
        <v>0.98636813922356092</v>
      </c>
      <c r="G87" s="123" t="s">
        <v>5</v>
      </c>
      <c r="H87" s="131">
        <v>736.81700000000001</v>
      </c>
      <c r="I87" s="131">
        <v>140.5208764425085</v>
      </c>
      <c r="J87" s="133">
        <v>351.51100000000002</v>
      </c>
      <c r="K87" s="105">
        <f t="shared" si="19"/>
        <v>2317.1529999999998</v>
      </c>
      <c r="L87" s="63">
        <v>2317153</v>
      </c>
      <c r="M87" s="100">
        <f t="shared" si="22"/>
        <v>747</v>
      </c>
      <c r="N87" s="72" t="s">
        <v>258</v>
      </c>
      <c r="O87" s="42">
        <v>0.747</v>
      </c>
    </row>
    <row r="88" spans="1:15" s="1" customFormat="1" ht="20.100000000000001" customHeight="1" x14ac:dyDescent="0.25">
      <c r="A88" s="7" t="s">
        <v>7</v>
      </c>
      <c r="B88" s="48">
        <f t="shared" si="14"/>
        <v>941.57</v>
      </c>
      <c r="C88" s="46">
        <f t="shared" si="15"/>
        <v>113.44736265033821</v>
      </c>
      <c r="D88" s="47">
        <f t="shared" si="20"/>
        <v>0.32850182555285556</v>
      </c>
      <c r="E88" s="49">
        <f t="shared" si="17"/>
        <v>0.53133808426351725</v>
      </c>
      <c r="F88" s="36">
        <f t="shared" si="21"/>
        <v>0.75085326953748011</v>
      </c>
      <c r="G88" s="123" t="s">
        <v>7</v>
      </c>
      <c r="H88" s="131">
        <v>941.57</v>
      </c>
      <c r="I88" s="131">
        <v>113.44736265033821</v>
      </c>
      <c r="J88" s="133">
        <v>500.29199999999997</v>
      </c>
      <c r="K88" s="105">
        <f t="shared" si="19"/>
        <v>2866.2550000000001</v>
      </c>
      <c r="L88" s="63">
        <v>2866255</v>
      </c>
      <c r="M88" s="100">
        <f t="shared" si="22"/>
        <v>1254</v>
      </c>
      <c r="N88" s="72" t="s">
        <v>260</v>
      </c>
      <c r="O88" s="42">
        <v>1.254</v>
      </c>
    </row>
    <row r="89" spans="1:15" s="1" customFormat="1" ht="20.100000000000001" customHeight="1" x14ac:dyDescent="0.25">
      <c r="A89" s="7" t="s">
        <v>80</v>
      </c>
      <c r="B89" s="48">
        <f t="shared" si="14"/>
        <v>986.20299999999997</v>
      </c>
      <c r="C89" s="46">
        <f t="shared" si="15"/>
        <v>145.60176812154802</v>
      </c>
      <c r="D89" s="47">
        <f t="shared" si="20"/>
        <v>0.41243136794060531</v>
      </c>
      <c r="E89" s="49">
        <f t="shared" si="17"/>
        <v>0.77820793487750495</v>
      </c>
      <c r="F89" s="36">
        <f t="shared" si="21"/>
        <v>0.8538554112554112</v>
      </c>
      <c r="G89" s="123" t="s">
        <v>133</v>
      </c>
      <c r="H89" s="131">
        <v>986.20299999999997</v>
      </c>
      <c r="I89" s="131">
        <v>145.60176812154802</v>
      </c>
      <c r="J89" s="133">
        <v>767.471</v>
      </c>
      <c r="K89" s="105">
        <f t="shared" si="19"/>
        <v>2391.1930000000002</v>
      </c>
      <c r="L89" s="63">
        <v>2391193</v>
      </c>
      <c r="M89" s="100">
        <f t="shared" si="22"/>
        <v>1155</v>
      </c>
      <c r="N89" s="72" t="s">
        <v>261</v>
      </c>
      <c r="O89" s="42">
        <v>1.155</v>
      </c>
    </row>
    <row r="90" spans="1:15" s="1" customFormat="1" ht="20.100000000000001" customHeight="1" x14ac:dyDescent="0.25">
      <c r="A90" s="7" t="s">
        <v>81</v>
      </c>
      <c r="B90" s="48">
        <f t="shared" si="14"/>
        <v>537.67999999999995</v>
      </c>
      <c r="C90" s="46">
        <f t="shared" si="15"/>
        <v>103.08657715675993</v>
      </c>
      <c r="D90" s="47">
        <f t="shared" si="20"/>
        <v>0.20229854612029102</v>
      </c>
      <c r="E90" s="49">
        <f t="shared" si="17"/>
        <v>0.75939592322571059</v>
      </c>
      <c r="F90" s="36">
        <f t="shared" si="21"/>
        <v>0.45297388374052228</v>
      </c>
      <c r="G90" s="123" t="s">
        <v>134</v>
      </c>
      <c r="H90" s="131">
        <v>537.67999999999995</v>
      </c>
      <c r="I90" s="131">
        <v>103.08657715675993</v>
      </c>
      <c r="J90" s="133">
        <v>408.31200000000001</v>
      </c>
      <c r="K90" s="105">
        <f t="shared" si="19"/>
        <v>2657.8539999999998</v>
      </c>
      <c r="L90" s="63">
        <v>2657854</v>
      </c>
      <c r="M90" s="100">
        <f t="shared" si="22"/>
        <v>1187</v>
      </c>
      <c r="N90" s="72" t="s">
        <v>259</v>
      </c>
      <c r="O90" s="42">
        <v>1.1870000000000001</v>
      </c>
    </row>
    <row r="91" spans="1:15" s="1" customFormat="1" ht="20.100000000000001" customHeight="1" x14ac:dyDescent="0.25">
      <c r="A91" s="7" t="s">
        <v>82</v>
      </c>
      <c r="B91" s="114">
        <f t="shared" si="14"/>
        <v>1656.3679999999999</v>
      </c>
      <c r="C91" s="46">
        <f t="shared" si="15"/>
        <v>121.23914598092958</v>
      </c>
      <c r="D91" s="47">
        <f t="shared" si="20"/>
        <v>0.59194687956771741</v>
      </c>
      <c r="E91" s="49">
        <f t="shared" si="17"/>
        <v>0.34286704403852286</v>
      </c>
      <c r="F91" s="36">
        <f t="shared" si="21"/>
        <v>0.80719688109161791</v>
      </c>
      <c r="G91" s="123" t="s">
        <v>135</v>
      </c>
      <c r="H91" s="131">
        <v>1656.3679999999999</v>
      </c>
      <c r="I91" s="131">
        <v>121.23914598092958</v>
      </c>
      <c r="J91" s="133">
        <v>567.91399999999999</v>
      </c>
      <c r="K91" s="105">
        <f t="shared" si="19"/>
        <v>2798.17</v>
      </c>
      <c r="L91" s="63">
        <v>2798170</v>
      </c>
      <c r="M91" s="100">
        <f t="shared" si="22"/>
        <v>2052</v>
      </c>
      <c r="N91" s="72" t="s">
        <v>262</v>
      </c>
      <c r="O91" s="42">
        <v>2.052</v>
      </c>
    </row>
    <row r="92" spans="1:15" s="1" customFormat="1" ht="20.100000000000001" customHeight="1" x14ac:dyDescent="0.25">
      <c r="A92" s="7" t="s">
        <v>83</v>
      </c>
      <c r="B92" s="48">
        <f t="shared" si="14"/>
        <v>503.358</v>
      </c>
      <c r="C92" s="46">
        <f t="shared" si="15"/>
        <v>139.79875520400824</v>
      </c>
      <c r="D92" s="47">
        <f t="shared" si="20"/>
        <v>0.26125870351098918</v>
      </c>
      <c r="E92" s="49">
        <f t="shared" si="17"/>
        <v>0.5964025604043246</v>
      </c>
      <c r="F92" s="36">
        <f t="shared" si="21"/>
        <v>0.92529044117647063</v>
      </c>
      <c r="G92" s="123" t="s">
        <v>136</v>
      </c>
      <c r="H92" s="131">
        <v>503.358</v>
      </c>
      <c r="I92" s="131">
        <v>139.79875520400824</v>
      </c>
      <c r="J92" s="133">
        <v>300.20400000000001</v>
      </c>
      <c r="K92" s="105">
        <f t="shared" si="19"/>
        <v>1926.665</v>
      </c>
      <c r="L92" s="63">
        <v>1926665</v>
      </c>
      <c r="M92" s="100">
        <f t="shared" si="22"/>
        <v>544</v>
      </c>
      <c r="N92" s="72" t="s">
        <v>263</v>
      </c>
      <c r="O92" s="42">
        <v>0.54400000000000004</v>
      </c>
    </row>
    <row r="93" spans="1:15" s="1" customFormat="1" ht="20.100000000000001" customHeight="1" thickBot="1" x14ac:dyDescent="0.3">
      <c r="A93" s="7" t="s">
        <v>84</v>
      </c>
      <c r="B93" s="48">
        <f t="shared" si="14"/>
        <v>317.34300000000002</v>
      </c>
      <c r="C93" s="46">
        <f t="shared" si="15"/>
        <v>102.30798493797231</v>
      </c>
      <c r="D93" s="47">
        <f t="shared" si="20"/>
        <v>0.2940345844556187</v>
      </c>
      <c r="E93" s="49">
        <f t="shared" si="17"/>
        <v>0.73693133297410063</v>
      </c>
      <c r="F93" s="36">
        <f t="shared" si="21"/>
        <v>0.55968783068783068</v>
      </c>
      <c r="G93" s="123" t="s">
        <v>137</v>
      </c>
      <c r="H93" s="131">
        <v>317.34300000000002</v>
      </c>
      <c r="I93" s="131">
        <v>102.30798493797231</v>
      </c>
      <c r="J93" s="133">
        <v>233.86</v>
      </c>
      <c r="K93" s="118">
        <f t="shared" si="19"/>
        <v>1079.271</v>
      </c>
      <c r="L93" s="112">
        <v>1079271</v>
      </c>
      <c r="M93" s="103">
        <f t="shared" si="22"/>
        <v>567</v>
      </c>
      <c r="N93" s="113" t="s">
        <v>264</v>
      </c>
      <c r="O93" s="43">
        <v>0.56699999999999995</v>
      </c>
    </row>
    <row r="94" spans="1:15" s="1" customFormat="1" ht="20.100000000000001" customHeight="1" x14ac:dyDescent="0.25">
      <c r="A94" s="9" t="s">
        <v>20</v>
      </c>
      <c r="B94" s="17">
        <f t="shared" si="14"/>
        <v>2035.6210000000001</v>
      </c>
      <c r="C94" s="18">
        <f t="shared" si="15"/>
        <v>123.5</v>
      </c>
      <c r="D94" s="19">
        <f t="shared" si="20"/>
        <v>0.24918232537494783</v>
      </c>
      <c r="E94" s="20">
        <f t="shared" si="17"/>
        <v>0.55245352646686197</v>
      </c>
      <c r="F94" s="37">
        <f t="shared" si="21"/>
        <v>0.68585613207547169</v>
      </c>
      <c r="G94" s="125" t="s">
        <v>138</v>
      </c>
      <c r="H94" s="130">
        <v>2035.6210000000001</v>
      </c>
      <c r="I94" s="130">
        <v>123.5</v>
      </c>
      <c r="J94" s="132">
        <v>1124.586</v>
      </c>
      <c r="K94" s="104">
        <f t="shared" si="19"/>
        <v>8169.2030000000004</v>
      </c>
      <c r="L94" s="107">
        <v>8169203</v>
      </c>
      <c r="M94" s="99">
        <f>SUM(M95:M105)</f>
        <v>2968</v>
      </c>
      <c r="N94" s="108" t="s">
        <v>20</v>
      </c>
      <c r="O94" s="44"/>
    </row>
    <row r="95" spans="1:15" s="1" customFormat="1" ht="20.100000000000001" customHeight="1" x14ac:dyDescent="0.25">
      <c r="A95" s="7" t="s">
        <v>37</v>
      </c>
      <c r="B95" s="48">
        <f t="shared" si="14"/>
        <v>248.02199999999999</v>
      </c>
      <c r="C95" s="46">
        <f t="shared" si="15"/>
        <v>158.60313724988649</v>
      </c>
      <c r="D95" s="47">
        <f t="shared" si="20"/>
        <v>0.25155968383375404</v>
      </c>
      <c r="E95" s="115">
        <f t="shared" si="17"/>
        <v>0.81598406592963535</v>
      </c>
      <c r="F95" s="36">
        <f t="shared" si="21"/>
        <v>0.7774984326018809</v>
      </c>
      <c r="G95" s="123" t="s">
        <v>139</v>
      </c>
      <c r="H95" s="131">
        <v>248.02199999999999</v>
      </c>
      <c r="I95" s="131">
        <v>158.60313724988649</v>
      </c>
      <c r="J95" s="133">
        <v>202.38200000000001</v>
      </c>
      <c r="K95" s="105">
        <f>L95/1000</f>
        <v>985.93700000000001</v>
      </c>
      <c r="L95" s="63">
        <v>985937</v>
      </c>
      <c r="M95" s="100">
        <f t="shared" si="22"/>
        <v>319</v>
      </c>
      <c r="N95" s="72" t="s">
        <v>268</v>
      </c>
      <c r="O95" s="42">
        <v>0.31900000000000001</v>
      </c>
    </row>
    <row r="96" spans="1:15" s="1" customFormat="1" ht="20.100000000000001" customHeight="1" x14ac:dyDescent="0.25">
      <c r="A96" s="7" t="s">
        <v>40</v>
      </c>
      <c r="B96" s="48">
        <f t="shared" si="14"/>
        <v>287.59199999999998</v>
      </c>
      <c r="C96" s="46">
        <f t="shared" si="15"/>
        <v>92.6</v>
      </c>
      <c r="D96" s="47">
        <f t="shared" si="20"/>
        <v>0.29587776081383049</v>
      </c>
      <c r="E96" s="49">
        <f t="shared" si="17"/>
        <v>0.65370038109544082</v>
      </c>
      <c r="F96" s="36">
        <f t="shared" si="21"/>
        <v>0.38243617021276594</v>
      </c>
      <c r="G96" s="124" t="s">
        <v>140</v>
      </c>
      <c r="H96" s="131">
        <v>287.59199999999998</v>
      </c>
      <c r="I96" s="131">
        <v>92.6</v>
      </c>
      <c r="J96" s="133">
        <v>187.999</v>
      </c>
      <c r="K96" s="105">
        <f t="shared" si="19"/>
        <v>971.99599999999998</v>
      </c>
      <c r="L96" s="63">
        <v>971996</v>
      </c>
      <c r="M96" s="100">
        <f t="shared" si="22"/>
        <v>752</v>
      </c>
      <c r="N96" s="72" t="s">
        <v>265</v>
      </c>
      <c r="O96" s="42">
        <v>0.752</v>
      </c>
    </row>
    <row r="97" spans="1:15" s="1" customFormat="1" ht="20.100000000000001" customHeight="1" x14ac:dyDescent="0.25">
      <c r="A97" s="7" t="s">
        <v>6</v>
      </c>
      <c r="B97" s="48">
        <f t="shared" si="14"/>
        <v>138.69300000000001</v>
      </c>
      <c r="C97" s="46">
        <f t="shared" si="15"/>
        <v>124.39280332926742</v>
      </c>
      <c r="D97" s="47">
        <f t="shared" si="20"/>
        <v>0.13087949419647071</v>
      </c>
      <c r="E97" s="115">
        <f t="shared" si="17"/>
        <v>0.91375916592762418</v>
      </c>
      <c r="F97" s="36">
        <f t="shared" si="21"/>
        <v>0.4320654205607477</v>
      </c>
      <c r="G97" s="123" t="s">
        <v>6</v>
      </c>
      <c r="H97" s="131">
        <v>138.69300000000001</v>
      </c>
      <c r="I97" s="131">
        <v>124.39280332926742</v>
      </c>
      <c r="J97" s="133">
        <v>126.732</v>
      </c>
      <c r="K97" s="105">
        <f>L97/1000</f>
        <v>1059.7</v>
      </c>
      <c r="L97" s="63">
        <v>1059700</v>
      </c>
      <c r="M97" s="100">
        <f t="shared" si="22"/>
        <v>321</v>
      </c>
      <c r="N97" s="72" t="s">
        <v>267</v>
      </c>
      <c r="O97" s="42">
        <v>0.32100000000000001</v>
      </c>
    </row>
    <row r="98" spans="1:15" s="1" customFormat="1" ht="20.100000000000001" customHeight="1" x14ac:dyDescent="0.25">
      <c r="A98" s="7" t="s">
        <v>8</v>
      </c>
      <c r="B98" s="48">
        <f t="shared" si="14"/>
        <v>43.460999999999999</v>
      </c>
      <c r="C98" s="46">
        <f t="shared" si="15"/>
        <v>144.12057302029447</v>
      </c>
      <c r="D98" s="47">
        <f t="shared" si="20"/>
        <v>0.13884593758785493</v>
      </c>
      <c r="E98" s="115">
        <f t="shared" si="17"/>
        <v>0.80235153355882294</v>
      </c>
      <c r="F98" s="36">
        <f t="shared" si="21"/>
        <v>0.55013924050632912</v>
      </c>
      <c r="G98" s="123" t="s">
        <v>8</v>
      </c>
      <c r="H98" s="131">
        <v>43.460999999999999</v>
      </c>
      <c r="I98" s="131">
        <v>144.12057302029447</v>
      </c>
      <c r="J98" s="133">
        <v>34.871000000000002</v>
      </c>
      <c r="K98" s="105">
        <f t="shared" si="19"/>
        <v>313.01600000000002</v>
      </c>
      <c r="L98" s="63">
        <v>313016</v>
      </c>
      <c r="M98" s="100">
        <f t="shared" si="22"/>
        <v>79</v>
      </c>
      <c r="N98" s="72" t="s">
        <v>266</v>
      </c>
      <c r="O98" s="42">
        <v>7.9000000000000001E-2</v>
      </c>
    </row>
    <row r="99" spans="1:15" s="1" customFormat="1" ht="20.100000000000001" customHeight="1" x14ac:dyDescent="0.25">
      <c r="A99" s="7" t="s">
        <v>9</v>
      </c>
      <c r="B99" s="48">
        <f t="shared" si="14"/>
        <v>653.21</v>
      </c>
      <c r="C99" s="46">
        <f t="shared" si="15"/>
        <v>132.33616761784364</v>
      </c>
      <c r="D99" s="47">
        <f t="shared" si="20"/>
        <v>0.34454402943664858</v>
      </c>
      <c r="E99" s="49">
        <f t="shared" si="17"/>
        <v>0.37354296474334442</v>
      </c>
      <c r="F99" s="128">
        <f t="shared" si="21"/>
        <v>1.3358077709611453</v>
      </c>
      <c r="G99" s="123" t="s">
        <v>9</v>
      </c>
      <c r="H99" s="131">
        <v>653.21</v>
      </c>
      <c r="I99" s="131">
        <v>132.33616761784364</v>
      </c>
      <c r="J99" s="133">
        <v>244.00200000000001</v>
      </c>
      <c r="K99" s="105">
        <f t="shared" si="19"/>
        <v>1895.8679999999999</v>
      </c>
      <c r="L99" s="63">
        <v>1895868</v>
      </c>
      <c r="M99" s="100">
        <f t="shared" si="22"/>
        <v>489</v>
      </c>
      <c r="N99" s="72" t="s">
        <v>269</v>
      </c>
      <c r="O99" s="42">
        <v>0.48899999999999999</v>
      </c>
    </row>
    <row r="100" spans="1:15" s="1" customFormat="1" ht="20.100000000000001" customHeight="1" x14ac:dyDescent="0.25">
      <c r="A100" s="7" t="s">
        <v>10</v>
      </c>
      <c r="B100" s="48">
        <f t="shared" si="14"/>
        <v>220.39599999999999</v>
      </c>
      <c r="C100" s="46">
        <f t="shared" si="15"/>
        <v>132.72789685096748</v>
      </c>
      <c r="D100" s="47">
        <f t="shared" si="20"/>
        <v>0.16751960828279402</v>
      </c>
      <c r="E100" s="49">
        <f t="shared" si="17"/>
        <v>0.27256393037986171</v>
      </c>
      <c r="F100" s="36">
        <f t="shared" si="21"/>
        <v>0.6887375</v>
      </c>
      <c r="G100" s="123" t="s">
        <v>10</v>
      </c>
      <c r="H100" s="131">
        <v>220.39599999999999</v>
      </c>
      <c r="I100" s="131">
        <v>132.72789685096748</v>
      </c>
      <c r="J100" s="133">
        <v>60.072000000000003</v>
      </c>
      <c r="K100" s="105">
        <f t="shared" si="19"/>
        <v>1315.643</v>
      </c>
      <c r="L100" s="63">
        <v>1315643</v>
      </c>
      <c r="M100" s="100">
        <f t="shared" si="22"/>
        <v>320</v>
      </c>
      <c r="N100" s="72" t="s">
        <v>271</v>
      </c>
      <c r="O100" s="42">
        <v>0.32</v>
      </c>
    </row>
    <row r="101" spans="1:15" s="1" customFormat="1" ht="20.100000000000001" customHeight="1" x14ac:dyDescent="0.25">
      <c r="A101" s="7" t="s">
        <v>85</v>
      </c>
      <c r="B101" s="48">
        <f t="shared" si="14"/>
        <v>120.54600000000001</v>
      </c>
      <c r="C101" s="46">
        <f t="shared" si="15"/>
        <v>114.10694508864762</v>
      </c>
      <c r="D101" s="47">
        <f t="shared" si="20"/>
        <v>0.15258137521454501</v>
      </c>
      <c r="E101" s="49">
        <f t="shared" si="17"/>
        <v>0.68613641265574965</v>
      </c>
      <c r="F101" s="36">
        <f t="shared" si="21"/>
        <v>0.59676237623762385</v>
      </c>
      <c r="G101" s="123" t="s">
        <v>141</v>
      </c>
      <c r="H101" s="131">
        <v>120.54600000000001</v>
      </c>
      <c r="I101" s="131">
        <v>114.10694508864762</v>
      </c>
      <c r="J101" s="133">
        <v>82.710999999999999</v>
      </c>
      <c r="K101" s="105">
        <f t="shared" si="19"/>
        <v>790.04399999999998</v>
      </c>
      <c r="L101" s="63">
        <v>790044</v>
      </c>
      <c r="M101" s="100">
        <f t="shared" si="22"/>
        <v>202</v>
      </c>
      <c r="N101" s="72" t="s">
        <v>272</v>
      </c>
      <c r="O101" s="42">
        <v>0.20200000000000001</v>
      </c>
    </row>
    <row r="102" spans="1:15" s="1" customFormat="1" ht="20.100000000000001" customHeight="1" x14ac:dyDescent="0.25">
      <c r="A102" s="7" t="s">
        <v>86</v>
      </c>
      <c r="B102" s="48">
        <f t="shared" si="14"/>
        <v>4.6749999999999998</v>
      </c>
      <c r="C102" s="46">
        <f t="shared" si="15"/>
        <v>76.090494791666671</v>
      </c>
      <c r="D102" s="47">
        <f t="shared" si="20"/>
        <v>3.335735538605341E-2</v>
      </c>
      <c r="E102" s="49">
        <f t="shared" si="17"/>
        <v>0.66866310160427811</v>
      </c>
      <c r="F102" s="36">
        <f t="shared" si="21"/>
        <v>0.58437499999999998</v>
      </c>
      <c r="G102" s="123" t="s">
        <v>142</v>
      </c>
      <c r="H102" s="131">
        <v>4.6749999999999998</v>
      </c>
      <c r="I102" s="131">
        <v>76.090494791666671</v>
      </c>
      <c r="J102" s="133">
        <v>3.1259999999999999</v>
      </c>
      <c r="K102" s="105">
        <f t="shared" si="19"/>
        <v>140.149</v>
      </c>
      <c r="L102" s="63">
        <v>140149</v>
      </c>
      <c r="M102" s="100">
        <f t="shared" si="22"/>
        <v>8</v>
      </c>
      <c r="N102" s="72" t="s">
        <v>270</v>
      </c>
      <c r="O102" s="42">
        <v>8.0000000000000002E-3</v>
      </c>
    </row>
    <row r="103" spans="1:15" s="1" customFormat="1" ht="20.100000000000001" customHeight="1" x14ac:dyDescent="0.25">
      <c r="A103" s="7" t="s">
        <v>87</v>
      </c>
      <c r="B103" s="48">
        <f t="shared" si="14"/>
        <v>291.08999999999997</v>
      </c>
      <c r="C103" s="46">
        <f t="shared" si="15"/>
        <v>113.53096955112579</v>
      </c>
      <c r="D103" s="47">
        <f t="shared" si="20"/>
        <v>0.59618192877931087</v>
      </c>
      <c r="E103" s="49">
        <f t="shared" si="17"/>
        <v>0.53715002232986364</v>
      </c>
      <c r="F103" s="36">
        <f t="shared" si="21"/>
        <v>0.70481840193704592</v>
      </c>
      <c r="G103" s="123" t="s">
        <v>143</v>
      </c>
      <c r="H103" s="131">
        <v>291.08999999999997</v>
      </c>
      <c r="I103" s="131">
        <v>113.53096955112579</v>
      </c>
      <c r="J103" s="133">
        <v>156.35900000000001</v>
      </c>
      <c r="K103" s="105">
        <f t="shared" si="19"/>
        <v>488.25700000000001</v>
      </c>
      <c r="L103" s="63">
        <v>488257</v>
      </c>
      <c r="M103" s="100">
        <f t="shared" si="22"/>
        <v>413</v>
      </c>
      <c r="N103" s="72" t="s">
        <v>273</v>
      </c>
      <c r="O103" s="42">
        <v>0.41299999999999998</v>
      </c>
    </row>
    <row r="104" spans="1:15" s="1" customFormat="1" ht="20.100000000000001" customHeight="1" x14ac:dyDescent="0.25">
      <c r="A104" s="7" t="s">
        <v>88</v>
      </c>
      <c r="B104" s="48">
        <f t="shared" si="14"/>
        <v>26.061</v>
      </c>
      <c r="C104" s="46">
        <f t="shared" si="15"/>
        <v>228.62531801035178</v>
      </c>
      <c r="D104" s="47">
        <f t="shared" si="20"/>
        <v>0.16462524872871986</v>
      </c>
      <c r="E104" s="115">
        <f t="shared" si="17"/>
        <v>1</v>
      </c>
      <c r="F104" s="36">
        <f t="shared" si="21"/>
        <v>0.43435000000000001</v>
      </c>
      <c r="G104" s="123" t="s">
        <v>144</v>
      </c>
      <c r="H104" s="131">
        <v>26.061</v>
      </c>
      <c r="I104" s="131">
        <v>228.62531801035178</v>
      </c>
      <c r="J104" s="133">
        <v>26.061</v>
      </c>
      <c r="K104" s="105">
        <f t="shared" si="19"/>
        <v>158.30500000000001</v>
      </c>
      <c r="L104" s="63">
        <v>158305</v>
      </c>
      <c r="M104" s="100">
        <f t="shared" si="22"/>
        <v>60</v>
      </c>
      <c r="N104" s="72" t="s">
        <v>274</v>
      </c>
      <c r="O104" s="42">
        <v>0.06</v>
      </c>
    </row>
    <row r="105" spans="1:15" ht="18.75" thickBot="1" x14ac:dyDescent="0.3">
      <c r="A105" s="10" t="s">
        <v>97</v>
      </c>
      <c r="B105" s="53">
        <f t="shared" si="14"/>
        <v>1.875</v>
      </c>
      <c r="C105" s="50">
        <f t="shared" si="15"/>
        <v>300.48076923076923</v>
      </c>
      <c r="D105" s="51">
        <f t="shared" si="20"/>
        <v>3.7285237034680244E-2</v>
      </c>
      <c r="E105" s="52">
        <f t="shared" si="17"/>
        <v>0.14453333333333335</v>
      </c>
      <c r="F105" s="120">
        <f t="shared" si="21"/>
        <v>0.375</v>
      </c>
      <c r="G105" s="127" t="s">
        <v>145</v>
      </c>
      <c r="H105" s="134">
        <v>1.875</v>
      </c>
      <c r="I105" s="134">
        <v>300.48076923076923</v>
      </c>
      <c r="J105" s="135">
        <v>0.27100000000000002</v>
      </c>
      <c r="K105" s="106">
        <f t="shared" si="19"/>
        <v>50.287999999999997</v>
      </c>
      <c r="L105" s="109">
        <v>50288</v>
      </c>
      <c r="M105" s="101">
        <f t="shared" si="22"/>
        <v>5</v>
      </c>
      <c r="N105" s="110" t="s">
        <v>275</v>
      </c>
      <c r="O105" s="45">
        <v>5.0000000000000001E-3</v>
      </c>
    </row>
    <row r="106" spans="1:15" ht="18" x14ac:dyDescent="0.25">
      <c r="G106" s="30"/>
      <c r="H106" s="31"/>
      <c r="I106" s="31"/>
      <c r="L106" s="28"/>
    </row>
    <row r="107" spans="1:15" ht="18" x14ac:dyDescent="0.25">
      <c r="L107" s="28"/>
    </row>
    <row r="108" spans="1:15" ht="18" x14ac:dyDescent="0.25">
      <c r="L108" s="28"/>
    </row>
    <row r="109" spans="1:15" ht="18" x14ac:dyDescent="0.25">
      <c r="L109" s="28"/>
    </row>
    <row r="110" spans="1:15" ht="18" x14ac:dyDescent="0.25">
      <c r="L110" s="28"/>
    </row>
    <row r="111" spans="1:15" ht="18" x14ac:dyDescent="0.25">
      <c r="L111" s="28"/>
    </row>
    <row r="112" spans="1:15" ht="18" x14ac:dyDescent="0.25">
      <c r="L112" s="28"/>
    </row>
    <row r="113" spans="12:12" ht="18" x14ac:dyDescent="0.25">
      <c r="L113" s="28"/>
    </row>
    <row r="114" spans="12:12" ht="18" x14ac:dyDescent="0.25">
      <c r="L114" s="28"/>
    </row>
    <row r="115" spans="12:12" ht="18" x14ac:dyDescent="0.25">
      <c r="L115" s="28"/>
    </row>
    <row r="116" spans="12:12" ht="18" x14ac:dyDescent="0.25">
      <c r="L116" s="28"/>
    </row>
    <row r="117" spans="12:12" ht="18" x14ac:dyDescent="0.25">
      <c r="L117" s="28"/>
    </row>
    <row r="118" spans="12:12" ht="18" x14ac:dyDescent="0.25">
      <c r="L118" s="35"/>
    </row>
  </sheetData>
  <mergeCells count="5">
    <mergeCell ref="K2:L2"/>
    <mergeCell ref="A1:F1"/>
    <mergeCell ref="G2:J2"/>
    <mergeCell ref="G1:O1"/>
    <mergeCell ref="M2:O2"/>
  </mergeCells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m.kulikov</dc:creator>
  <cp:lastModifiedBy>Куликов</cp:lastModifiedBy>
  <cp:lastPrinted>2021-11-18T11:51:10Z</cp:lastPrinted>
  <dcterms:created xsi:type="dcterms:W3CDTF">2013-10-22T08:15:47Z</dcterms:created>
  <dcterms:modified xsi:type="dcterms:W3CDTF">2021-11-18T13:29:15Z</dcterms:modified>
</cp:coreProperties>
</file>